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лист'!$A$1:$FL$136</definedName>
  </definedNames>
  <calcPr fullCalcOnLoad="1"/>
</workbook>
</file>

<file path=xl/sharedStrings.xml><?xml version="1.0" encoding="utf-8"?>
<sst xmlns="http://schemas.openxmlformats.org/spreadsheetml/2006/main" count="652" uniqueCount="253">
  <si>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</si>
  <si>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</si>
  <si>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</si>
  <si>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</si>
  <si>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</si>
  <si>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</si>
  <si>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</si>
  <si>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</si>
  <si>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</si>
  <si>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</si>
  <si>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</si>
  <si>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</si>
  <si>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</si>
  <si>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</si>
  <si>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</si>
  <si>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</si>
  <si>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</si>
  <si>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</si>
  <si>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</si>
  <si>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</si>
  <si>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</si>
  <si>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</si>
  <si>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</si>
  <si>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</si>
  <si>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</si>
  <si>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</si>
  <si>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</si>
  <si>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</si>
  <si>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</si>
  <si>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</si>
  <si>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</si>
  <si>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</si>
  <si>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</si>
  <si>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</si>
  <si>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</si>
  <si>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</si>
  <si>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</si>
  <si>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</si>
  <si>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</si>
  <si>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</si>
  <si>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</si>
  <si>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</si>
  <si>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</si>
  <si>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</si>
  <si>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</si>
  <si>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</si>
  <si>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</si>
  <si>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</si>
  <si>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</si>
  <si>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</si>
  <si>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</si>
  <si>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</si>
  <si>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</si>
  <si>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</si>
  <si>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</si>
  <si>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</si>
  <si>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</si>
  <si>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</si>
  <si>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</si>
  <si>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</si>
  <si>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</si>
  <si>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</si>
  <si>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</si>
  <si>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</si>
  <si>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</si>
  <si>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</si>
  <si>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</si>
  <si>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</si>
  <si>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</si>
  <si>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</si>
  <si>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</si>
  <si>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</si>
  <si>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</si>
  <si>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</si>
  <si>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</si>
  <si>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</si>
  <si>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</si>
  <si>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</si>
  <si>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</si>
  <si>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</si>
  <si>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</si>
  <si>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</si>
  <si>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</si>
  <si>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</si>
  <si>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</si>
  <si>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</si>
  <si>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</si>
  <si>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</si>
  <si>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</si>
  <si>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</si>
  <si>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</si>
  <si>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</si>
  <si>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</si>
  <si>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</si>
  <si>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</si>
  <si>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</si>
  <si>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</si>
  <si>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</si>
  <si>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</si>
  <si>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</si>
  <si>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</si>
  <si>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</si>
  <si>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</si>
  <si>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</si>
  <si>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</si>
  <si>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</si>
  <si>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</si>
  <si>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</si>
  <si>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</si>
  <si>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</si>
  <si>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</si>
  <si>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</si>
  <si>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</si>
  <si>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</si>
  <si>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</si>
  <si>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</si>
  <si>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</si>
  <si>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</si>
  <si>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</si>
  <si>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</si>
  <si>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</si>
  <si>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</si>
  <si>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</si>
  <si>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</si>
  <si>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</si>
  <si>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</si>
  <si>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</si>
  <si>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</si>
  <si>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</si>
  <si>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</si>
  <si>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</si>
  <si>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</si>
  <si>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</si>
  <si>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</si>
  <si>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</si>
  <si>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</si>
  <si>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</si>
  <si>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</si>
  <si>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</si>
  <si>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</si>
  <si>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</si>
  <si>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</si>
  <si>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</si>
  <si>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</si>
  <si>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</si>
  <si>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</si>
  <si>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</si>
  <si>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</si>
  <si>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</si>
  <si>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</si>
  <si>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</si>
  <si>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</si>
  <si>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</si>
  <si>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</si>
  <si>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</si>
  <si>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252</t>
  </si>
  <si>
    <t>253</t>
  </si>
  <si>
    <t>254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</si>
  <si>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</si>
  <si>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</si>
  <si>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</si>
  <si>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</si>
  <si>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</si>
  <si>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</si>
  <si>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</si>
  <si>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</si>
  <si>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</si>
  <si>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</si>
  <si>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</si>
  <si>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</si>
  <si>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</si>
  <si>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</si>
  <si>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</si>
  <si>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</si>
  <si>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</si>
  <si>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</si>
  <si>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</si>
  <si>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</si>
  <si>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</si>
  <si>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</si>
  <si>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</si>
  <si>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</si>
  <si>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</si>
  <si>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</si>
  <si>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</si>
  <si>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</si>
  <si>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</si>
  <si>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</si>
  <si>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</si>
  <si>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</si>
  <si>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</si>
  <si>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</si>
  <si>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</si>
  <si>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</si>
  <si>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</si>
  <si>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</si>
  <si>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</si>
  <si>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</si>
  <si>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</si>
  <si>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t>февраля</t>
  </si>
  <si>
    <t>01.02.2016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</si>
  <si>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</si>
  <si>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О07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</si>
  <si>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</si>
  <si>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</si>
  <si>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</si>
  <si>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</si>
  <si>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</si>
  <si>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</si>
  <si>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</si>
  <si>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</si>
  <si>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02100S4030 612 12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</si>
  <si>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</si>
  <si>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</si>
  <si>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</si>
  <si>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907 0702 9910085010 612 11 </t>
    </r>
    <r>
      <rPr>
        <b/>
        <i/>
        <sz val="9"/>
        <color indexed="10"/>
        <rFont val="Arial"/>
        <family val="2"/>
      </rPr>
      <t>О12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</si>
  <si>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</si>
  <si>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</si>
  <si>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 xml:space="preserve">02 февраля 2016 года </t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</si>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</sst>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4" fontId="15" fillId="32" borderId="23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4" fillId="32" borderId="16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4" fontId="1" fillId="32" borderId="3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31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32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/>
    </xf>
    <xf numFmtId="4" fontId="1" fillId="32" borderId="33" xfId="0" applyNumberFormat="1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29" xfId="0" applyNumberForma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26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1" fillId="32" borderId="30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34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34" xfId="0" applyFont="1" applyFill="1" applyBorder="1" applyAlignment="1">
      <alignment horizontal="left" vertical="top" wrapText="1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wrapText="1"/>
    </xf>
    <xf numFmtId="49" fontId="15" fillId="32" borderId="23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left" wrapText="1"/>
    </xf>
    <xf numFmtId="49" fontId="8" fillId="32" borderId="23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49" fontId="15" fillId="32" borderId="23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0" fontId="1" fillId="32" borderId="22" xfId="0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9" xfId="0" applyFont="1" applyFill="1" applyBorder="1" applyAlignment="1">
      <alignment horizontal="center" vertical="top" wrapText="1"/>
    </xf>
    <xf numFmtId="0" fontId="8" fillId="32" borderId="38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9" xfId="0" applyFont="1" applyFill="1" applyBorder="1" applyAlignment="1">
      <alignment horizontal="left" wrapText="1"/>
    </xf>
    <xf numFmtId="49" fontId="8" fillId="32" borderId="26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7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28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8" fillId="32" borderId="48" xfId="0" applyNumberFormat="1" applyFont="1" applyFill="1" applyBorder="1" applyAlignment="1">
      <alignment horizontal="center"/>
    </xf>
    <xf numFmtId="4" fontId="8" fillId="32" borderId="49" xfId="0" applyNumberFormat="1" applyFont="1" applyFill="1" applyBorder="1" applyAlignment="1">
      <alignment horizontal="center"/>
    </xf>
    <xf numFmtId="4" fontId="8" fillId="32" borderId="50" xfId="0" applyNumberFormat="1" applyFont="1" applyFill="1" applyBorder="1" applyAlignment="1">
      <alignment horizontal="center"/>
    </xf>
    <xf numFmtId="0" fontId="8" fillId="32" borderId="36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48" xfId="0" applyNumberFormat="1" applyFont="1" applyFill="1" applyBorder="1" applyAlignment="1">
      <alignment horizontal="center"/>
    </xf>
    <xf numFmtId="49" fontId="8" fillId="32" borderId="49" xfId="0" applyNumberFormat="1" applyFont="1" applyFill="1" applyBorder="1" applyAlignment="1">
      <alignment horizontal="center"/>
    </xf>
    <xf numFmtId="49" fontId="8" fillId="32" borderId="5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8" fillId="32" borderId="51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49" fontId="8" fillId="32" borderId="5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" fontId="8" fillId="32" borderId="28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29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55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 vertical="top" wrapText="1"/>
    </xf>
    <xf numFmtId="4" fontId="8" fillId="32" borderId="26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4" fontId="8" fillId="32" borderId="56" xfId="0" applyNumberFormat="1" applyFont="1" applyFill="1" applyBorder="1" applyAlignment="1">
      <alignment horizontal="center"/>
    </xf>
    <xf numFmtId="4" fontId="8" fillId="32" borderId="42" xfId="0" applyNumberFormat="1" applyFont="1" applyFill="1" applyBorder="1" applyAlignment="1">
      <alignment horizontal="center"/>
    </xf>
    <xf numFmtId="4" fontId="8" fillId="32" borderId="57" xfId="0" applyNumberFormat="1" applyFont="1" applyFill="1" applyBorder="1" applyAlignment="1">
      <alignment horizontal="center"/>
    </xf>
    <xf numFmtId="4" fontId="15" fillId="32" borderId="48" xfId="0" applyNumberFormat="1" applyFont="1" applyFill="1" applyBorder="1" applyAlignment="1">
      <alignment horizontal="center"/>
    </xf>
    <xf numFmtId="4" fontId="15" fillId="32" borderId="49" xfId="0" applyNumberFormat="1" applyFont="1" applyFill="1" applyBorder="1" applyAlignment="1">
      <alignment horizontal="center"/>
    </xf>
    <xf numFmtId="4" fontId="15" fillId="32" borderId="50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top" wrapText="1"/>
    </xf>
    <xf numFmtId="0" fontId="1" fillId="32" borderId="28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56" xfId="0" applyNumberFormat="1" applyFont="1" applyFill="1" applyBorder="1" applyAlignment="1">
      <alignment horizontal="center"/>
    </xf>
    <xf numFmtId="49" fontId="8" fillId="32" borderId="42" xfId="0" applyNumberFormat="1" applyFont="1" applyFill="1" applyBorder="1" applyAlignment="1">
      <alignment horizontal="center"/>
    </xf>
    <xf numFmtId="49" fontId="8" fillId="32" borderId="57" xfId="0" applyNumberFormat="1" applyFont="1" applyFill="1" applyBorder="1" applyAlignment="1">
      <alignment horizontal="center"/>
    </xf>
    <xf numFmtId="49" fontId="1" fillId="32" borderId="41" xfId="0" applyNumberFormat="1" applyFont="1" applyFill="1" applyBorder="1" applyAlignment="1">
      <alignment horizontal="center"/>
    </xf>
    <xf numFmtId="49" fontId="1" fillId="32" borderId="42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0" fontId="1" fillId="32" borderId="41" xfId="0" applyFont="1" applyFill="1" applyBorder="1" applyAlignment="1">
      <alignment horizontal="left" wrapText="1"/>
    </xf>
    <xf numFmtId="0" fontId="1" fillId="32" borderId="42" xfId="0" applyFont="1" applyFill="1" applyBorder="1" applyAlignment="1">
      <alignment horizontal="left" wrapText="1"/>
    </xf>
    <xf numFmtId="0" fontId="1" fillId="32" borderId="43" xfId="0" applyFont="1" applyFill="1" applyBorder="1" applyAlignment="1">
      <alignment horizontal="left" wrapText="1"/>
    </xf>
    <xf numFmtId="0" fontId="8" fillId="32" borderId="58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9" fontId="1" fillId="32" borderId="23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28" xfId="0" applyNumberFormat="1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49" fontId="14" fillId="32" borderId="10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9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51" xfId="0" applyNumberFormat="1" applyFont="1" applyFill="1" applyBorder="1" applyAlignment="1">
      <alignment horizontal="center" wrapText="1"/>
    </xf>
    <xf numFmtId="0" fontId="1" fillId="32" borderId="51" xfId="0" applyFont="1" applyFill="1" applyBorder="1" applyAlignment="1">
      <alignment horizontal="center"/>
    </xf>
    <xf numFmtId="2" fontId="1" fillId="32" borderId="51" xfId="0" applyNumberFormat="1" applyFont="1" applyFill="1" applyBorder="1" applyAlignment="1">
      <alignment horizontal="center"/>
    </xf>
    <xf numFmtId="2" fontId="0" fillId="32" borderId="39" xfId="0" applyNumberFormat="1" applyFill="1" applyBorder="1" applyAlignment="1">
      <alignment horizontal="center"/>
    </xf>
    <xf numFmtId="49" fontId="1" fillId="32" borderId="3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8" fillId="32" borderId="60" xfId="0" applyFont="1" applyFill="1" applyBorder="1" applyAlignment="1">
      <alignment/>
    </xf>
    <xf numFmtId="2" fontId="1" fillId="32" borderId="23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3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49" fontId="1" fillId="32" borderId="26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8" fillId="32" borderId="61" xfId="0" applyFont="1" applyFill="1" applyBorder="1" applyAlignment="1">
      <alignment/>
    </xf>
    <xf numFmtId="0" fontId="1" fillId="32" borderId="23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49" fontId="8" fillId="32" borderId="16" xfId="0" applyNumberFormat="1" applyFont="1" applyFill="1" applyBorder="1" applyAlignment="1">
      <alignment horizontal="center"/>
    </xf>
    <xf numFmtId="2" fontId="1" fillId="32" borderId="56" xfId="0" applyNumberFormat="1" applyFont="1" applyFill="1" applyBorder="1" applyAlignment="1">
      <alignment horizontal="center" wrapText="1"/>
    </xf>
    <xf numFmtId="2" fontId="1" fillId="32" borderId="42" xfId="0" applyNumberFormat="1" applyFont="1" applyFill="1" applyBorder="1" applyAlignment="1">
      <alignment horizontal="center" wrapText="1"/>
    </xf>
    <xf numFmtId="2" fontId="1" fillId="32" borderId="57" xfId="0" applyNumberFormat="1" applyFont="1" applyFill="1" applyBorder="1" applyAlignment="1">
      <alignment horizontal="center" wrapText="1"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49" fontId="1" fillId="32" borderId="23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49" fontId="1" fillId="32" borderId="23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56" xfId="0" applyNumberFormat="1" applyFont="1" applyFill="1" applyBorder="1" applyAlignment="1">
      <alignment horizontal="center" wrapText="1"/>
    </xf>
    <xf numFmtId="49" fontId="1" fillId="32" borderId="42" xfId="0" applyNumberFormat="1" applyFont="1" applyFill="1" applyBorder="1" applyAlignment="1">
      <alignment horizontal="center" wrapText="1"/>
    </xf>
    <xf numFmtId="49" fontId="1" fillId="32" borderId="57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2" fontId="1" fillId="32" borderId="23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23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3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48" xfId="0" applyNumberFormat="1" applyFont="1" applyFill="1" applyBorder="1" applyAlignment="1">
      <alignment horizontal="center"/>
    </xf>
    <xf numFmtId="49" fontId="1" fillId="32" borderId="49" xfId="0" applyNumberFormat="1" applyFont="1" applyFill="1" applyBorder="1" applyAlignment="1">
      <alignment horizontal="center"/>
    </xf>
    <xf numFmtId="49" fontId="1" fillId="32" borderId="50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29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9" xfId="0" applyFill="1" applyBorder="1" applyAlignment="1">
      <alignment wrapText="1"/>
    </xf>
    <xf numFmtId="0" fontId="1" fillId="32" borderId="28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4" fontId="8" fillId="32" borderId="11" xfId="0" applyNumberFormat="1" applyFont="1" applyFill="1" applyBorder="1" applyAlignment="1">
      <alignment horizontal="center"/>
    </xf>
    <xf numFmtId="4" fontId="8" fillId="32" borderId="5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71"/>
  <sheetViews>
    <sheetView tabSelected="1" zoomScalePageLayoutView="0" workbookViewId="0" topLeftCell="A42">
      <selection activeCell="BC57" sqref="BC57:BT57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215" t="s">
        <v>114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</row>
    <row r="2" spans="1:166" ht="15" customHeight="1">
      <c r="A2" s="215" t="s">
        <v>115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</row>
    <row r="3" spans="1:166" ht="15" customHeight="1">
      <c r="A3" s="215" t="s">
        <v>116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>
      <c r="A4" s="215" t="s">
        <v>117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6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6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47:166" ht="15" customHeight="1">
      <c r="EQ6" s="2" t="s">
        <v>1</v>
      </c>
      <c r="ET6" s="212" t="s">
        <v>22</v>
      </c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4"/>
    </row>
    <row r="7" spans="54:166" ht="15" customHeight="1">
      <c r="BB7" s="2" t="s">
        <v>133</v>
      </c>
      <c r="BH7" s="2" t="s">
        <v>2</v>
      </c>
      <c r="BJ7" s="191" t="s">
        <v>199</v>
      </c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3">
        <v>201</v>
      </c>
      <c r="CF7" s="193"/>
      <c r="CG7" s="193"/>
      <c r="CH7" s="193"/>
      <c r="CI7" s="193"/>
      <c r="CJ7" s="192">
        <v>6</v>
      </c>
      <c r="CK7" s="192"/>
      <c r="CM7" s="1" t="s">
        <v>3</v>
      </c>
      <c r="EQ7" s="2" t="s">
        <v>0</v>
      </c>
      <c r="ET7" s="171" t="s">
        <v>200</v>
      </c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3"/>
    </row>
    <row r="8" spans="1:166" ht="46.5" customHeight="1">
      <c r="A8" s="174" t="s">
        <v>58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9"/>
      <c r="BD8" s="9"/>
      <c r="BE8" s="9"/>
      <c r="BF8" s="9"/>
      <c r="BG8" s="9"/>
      <c r="BH8" s="9"/>
      <c r="BI8" s="9"/>
      <c r="BJ8" s="9"/>
      <c r="BK8" s="9"/>
      <c r="BL8" s="9"/>
      <c r="BM8" s="223" t="s">
        <v>68</v>
      </c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Q8" s="2" t="s">
        <v>11</v>
      </c>
      <c r="ET8" s="225" t="s">
        <v>59</v>
      </c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7"/>
    </row>
    <row r="9" spans="1:166" ht="15" customHeight="1">
      <c r="A9" s="1" t="s">
        <v>4</v>
      </c>
      <c r="V9" s="191" t="s">
        <v>69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G9" s="230" t="s">
        <v>52</v>
      </c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T9" s="171" t="s">
        <v>60</v>
      </c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3"/>
    </row>
    <row r="10" spans="1:166" ht="15" customHeight="1">
      <c r="A10" s="1" t="s">
        <v>54</v>
      </c>
      <c r="P10" s="231" t="s">
        <v>159</v>
      </c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G10" s="228" t="s">
        <v>135</v>
      </c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5"/>
      <c r="ET10" s="171" t="s">
        <v>125</v>
      </c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3"/>
    </row>
    <row r="11" spans="16:166" ht="15" customHeight="1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G11" s="34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5"/>
      <c r="ET11" s="171" t="s">
        <v>48</v>
      </c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3"/>
    </row>
    <row r="12" spans="1:166" ht="15.75" customHeight="1" thickBot="1">
      <c r="A12" s="1" t="s">
        <v>5</v>
      </c>
      <c r="EQ12" s="2" t="s">
        <v>6</v>
      </c>
      <c r="ET12" s="176">
        <v>383</v>
      </c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8"/>
    </row>
    <row r="13" ht="6" customHeight="1" hidden="1"/>
    <row r="14" spans="1:166" ht="14.25" customHeight="1">
      <c r="A14" s="215" t="s">
        <v>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</row>
    <row r="15" ht="3.75" customHeight="1" thickBot="1"/>
    <row r="16" spans="1:166" ht="11.25" customHeight="1">
      <c r="A16" s="205" t="s">
        <v>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 t="s">
        <v>15</v>
      </c>
      <c r="AO16" s="206"/>
      <c r="AP16" s="206"/>
      <c r="AQ16" s="206"/>
      <c r="AR16" s="206"/>
      <c r="AS16" s="206"/>
      <c r="AT16" s="182" t="s">
        <v>49</v>
      </c>
      <c r="AU16" s="183"/>
      <c r="AV16" s="183"/>
      <c r="AW16" s="183"/>
      <c r="AX16" s="183"/>
      <c r="AY16" s="183"/>
      <c r="AZ16" s="183"/>
      <c r="BA16" s="183"/>
      <c r="BB16" s="184"/>
      <c r="BC16" s="12"/>
      <c r="BD16" s="12"/>
      <c r="BE16" s="12"/>
      <c r="BF16" s="12"/>
      <c r="BG16" s="12"/>
      <c r="BH16" s="12"/>
      <c r="BI16" s="12"/>
      <c r="BJ16" s="12" t="s">
        <v>50</v>
      </c>
      <c r="BK16" s="182" t="s">
        <v>55</v>
      </c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4"/>
      <c r="CF16" s="220" t="s">
        <v>16</v>
      </c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2"/>
      <c r="ET16" s="206" t="s">
        <v>20</v>
      </c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9"/>
    </row>
    <row r="17" spans="1:166" ht="39.7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185"/>
      <c r="AU17" s="186"/>
      <c r="AV17" s="186"/>
      <c r="AW17" s="186"/>
      <c r="AX17" s="186"/>
      <c r="AY17" s="186"/>
      <c r="AZ17" s="186"/>
      <c r="BA17" s="186"/>
      <c r="BB17" s="187"/>
      <c r="BC17" s="10"/>
      <c r="BD17" s="10"/>
      <c r="BE17" s="10"/>
      <c r="BF17" s="10"/>
      <c r="BG17" s="10"/>
      <c r="BH17" s="10"/>
      <c r="BI17" s="10"/>
      <c r="BJ17" s="10"/>
      <c r="BK17" s="185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7"/>
      <c r="CF17" s="189" t="s">
        <v>51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 t="s">
        <v>17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 t="s">
        <v>18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 t="s">
        <v>19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10"/>
    </row>
    <row r="18" spans="1:166" ht="12" thickBot="1">
      <c r="A18" s="217">
        <v>1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9"/>
      <c r="AN18" s="194">
        <v>2</v>
      </c>
      <c r="AO18" s="195"/>
      <c r="AP18" s="195"/>
      <c r="AQ18" s="195"/>
      <c r="AR18" s="195"/>
      <c r="AS18" s="196"/>
      <c r="AT18" s="194">
        <v>3</v>
      </c>
      <c r="AU18" s="195"/>
      <c r="AV18" s="195"/>
      <c r="AW18" s="195"/>
      <c r="AX18" s="195"/>
      <c r="AY18" s="195"/>
      <c r="AZ18" s="195"/>
      <c r="BA18" s="195"/>
      <c r="BB18" s="196"/>
      <c r="BC18" s="11"/>
      <c r="BD18" s="11"/>
      <c r="BE18" s="11"/>
      <c r="BF18" s="11"/>
      <c r="BG18" s="11"/>
      <c r="BH18" s="11"/>
      <c r="BI18" s="11"/>
      <c r="BJ18" s="11">
        <v>4</v>
      </c>
      <c r="BK18" s="194">
        <v>4</v>
      </c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6"/>
      <c r="CF18" s="194">
        <v>5</v>
      </c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6"/>
      <c r="CW18" s="194">
        <v>6</v>
      </c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6"/>
      <c r="DN18" s="194">
        <v>7</v>
      </c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6"/>
      <c r="EE18" s="194">
        <v>8</v>
      </c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6"/>
      <c r="ET18" s="179">
        <v>9</v>
      </c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80"/>
    </row>
    <row r="19" spans="1:166" ht="19.5" customHeight="1">
      <c r="A19" s="200" t="s">
        <v>13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35" t="s">
        <v>23</v>
      </c>
      <c r="AO19" s="236"/>
      <c r="AP19" s="236"/>
      <c r="AQ19" s="236"/>
      <c r="AR19" s="236"/>
      <c r="AS19" s="236"/>
      <c r="AT19" s="202" t="s">
        <v>47</v>
      </c>
      <c r="AU19" s="203"/>
      <c r="AV19" s="203"/>
      <c r="AW19" s="203"/>
      <c r="AX19" s="203"/>
      <c r="AY19" s="203"/>
      <c r="AZ19" s="203"/>
      <c r="BA19" s="203"/>
      <c r="BB19" s="204"/>
      <c r="BC19" s="44"/>
      <c r="BD19" s="44"/>
      <c r="BE19" s="44"/>
      <c r="BF19" s="44"/>
      <c r="BG19" s="44"/>
      <c r="BH19" s="44"/>
      <c r="BI19" s="44"/>
      <c r="BJ19" s="44">
        <f>-CF19</f>
        <v>-20564200</v>
      </c>
      <c r="BK19" s="197">
        <f>BK27+BK28+BK31+BK34+BK36+BK37+BK38+BK26</f>
        <v>264577700</v>
      </c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9"/>
      <c r="CF19" s="181">
        <f>SUM(CF20:CV39)</f>
        <v>20564200</v>
      </c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 t="s">
        <v>48</v>
      </c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 t="s">
        <v>48</v>
      </c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>
        <f>SUM(EE26:ES38)</f>
        <v>20564200</v>
      </c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233">
        <f>BK19-CF19</f>
        <v>244013500</v>
      </c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4"/>
    </row>
    <row r="20" spans="1:166" ht="19.5" customHeight="1" hidden="1">
      <c r="A20" s="122" t="s">
        <v>104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131" t="s">
        <v>23</v>
      </c>
      <c r="AO20" s="132"/>
      <c r="AP20" s="132"/>
      <c r="AQ20" s="132"/>
      <c r="AR20" s="132"/>
      <c r="AS20" s="132"/>
      <c r="AT20" s="143" t="s">
        <v>103</v>
      </c>
      <c r="AU20" s="144"/>
      <c r="AV20" s="144"/>
      <c r="AW20" s="144"/>
      <c r="AX20" s="144"/>
      <c r="AY20" s="144"/>
      <c r="AZ20" s="144"/>
      <c r="BA20" s="144"/>
      <c r="BB20" s="145"/>
      <c r="BC20" s="24"/>
      <c r="BD20" s="24"/>
      <c r="BE20" s="24"/>
      <c r="BF20" s="24"/>
      <c r="BG20" s="24"/>
      <c r="BH20" s="24"/>
      <c r="BI20" s="24"/>
      <c r="BJ20" s="26" t="s">
        <v>48</v>
      </c>
      <c r="BK20" s="168">
        <v>0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70"/>
      <c r="CF20" s="77">
        <v>0</v>
      </c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 t="s">
        <v>48</v>
      </c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 t="s">
        <v>48</v>
      </c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>
        <f>CF20</f>
        <v>0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>
        <f aca="true" t="shared" si="0" ref="ET20:ET26">BK20-CF20</f>
        <v>0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232"/>
    </row>
    <row r="21" spans="1:166" ht="19.5" customHeight="1" hidden="1">
      <c r="A21" s="122" t="s">
        <v>107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31" t="s">
        <v>23</v>
      </c>
      <c r="AO21" s="132"/>
      <c r="AP21" s="132"/>
      <c r="AQ21" s="132"/>
      <c r="AR21" s="132"/>
      <c r="AS21" s="132"/>
      <c r="AT21" s="143" t="s">
        <v>108</v>
      </c>
      <c r="AU21" s="144"/>
      <c r="AV21" s="144"/>
      <c r="AW21" s="144"/>
      <c r="AX21" s="144"/>
      <c r="AY21" s="144"/>
      <c r="AZ21" s="144"/>
      <c r="BA21" s="144"/>
      <c r="BB21" s="145"/>
      <c r="BC21" s="24"/>
      <c r="BD21" s="24"/>
      <c r="BE21" s="24"/>
      <c r="BF21" s="24"/>
      <c r="BG21" s="24"/>
      <c r="BH21" s="24"/>
      <c r="BI21" s="24"/>
      <c r="BJ21" s="26" t="s">
        <v>48</v>
      </c>
      <c r="BK21" s="168">
        <v>0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70"/>
      <c r="CF21" s="77">
        <v>0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 t="s">
        <v>48</v>
      </c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 t="s">
        <v>48</v>
      </c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>
        <f>CF21</f>
        <v>0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>
        <f t="shared" si="0"/>
        <v>0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232"/>
    </row>
    <row r="22" spans="1:166" ht="19.5" customHeight="1" hidden="1">
      <c r="A22" s="122" t="s">
        <v>110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31" t="s">
        <v>23</v>
      </c>
      <c r="AO22" s="132"/>
      <c r="AP22" s="132"/>
      <c r="AQ22" s="132"/>
      <c r="AR22" s="132"/>
      <c r="AS22" s="132"/>
      <c r="AT22" s="143" t="s">
        <v>109</v>
      </c>
      <c r="AU22" s="144"/>
      <c r="AV22" s="144"/>
      <c r="AW22" s="144"/>
      <c r="AX22" s="144"/>
      <c r="AY22" s="144"/>
      <c r="AZ22" s="144"/>
      <c r="BA22" s="144"/>
      <c r="BB22" s="145"/>
      <c r="BC22" s="24"/>
      <c r="BD22" s="24"/>
      <c r="BE22" s="24"/>
      <c r="BF22" s="24"/>
      <c r="BG22" s="24"/>
      <c r="BH22" s="24"/>
      <c r="BI22" s="24"/>
      <c r="BJ22" s="26" t="s">
        <v>48</v>
      </c>
      <c r="BK22" s="168">
        <v>0</v>
      </c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70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 t="s">
        <v>48</v>
      </c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 t="s">
        <v>48</v>
      </c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>
        <f>CF22</f>
        <v>0</v>
      </c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>
        <f t="shared" si="0"/>
        <v>0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232"/>
    </row>
    <row r="23" spans="1:166" ht="19.5" customHeight="1" hidden="1">
      <c r="A23" s="125" t="s">
        <v>96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7"/>
      <c r="AN23" s="131" t="s">
        <v>23</v>
      </c>
      <c r="AO23" s="132"/>
      <c r="AP23" s="132"/>
      <c r="AQ23" s="132"/>
      <c r="AR23" s="132"/>
      <c r="AS23" s="132"/>
      <c r="AT23" s="143" t="s">
        <v>97</v>
      </c>
      <c r="AU23" s="144"/>
      <c r="AV23" s="144"/>
      <c r="AW23" s="144"/>
      <c r="AX23" s="144"/>
      <c r="AY23" s="144"/>
      <c r="AZ23" s="144"/>
      <c r="BA23" s="144"/>
      <c r="BB23" s="145"/>
      <c r="BC23" s="24"/>
      <c r="BD23" s="24"/>
      <c r="BE23" s="24"/>
      <c r="BF23" s="24"/>
      <c r="BG23" s="24"/>
      <c r="BH23" s="24"/>
      <c r="BI23" s="24"/>
      <c r="BJ23" s="25" t="s">
        <v>48</v>
      </c>
      <c r="BK23" s="168">
        <v>0</v>
      </c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70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 t="s">
        <v>48</v>
      </c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 t="s">
        <v>48</v>
      </c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>
        <f>SUM(CF23)</f>
        <v>0</v>
      </c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>
        <f t="shared" si="0"/>
        <v>0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232"/>
    </row>
    <row r="24" spans="1:166" ht="19.5" customHeight="1" hidden="1">
      <c r="A24" s="122" t="s">
        <v>126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4"/>
      <c r="AN24" s="131" t="s">
        <v>23</v>
      </c>
      <c r="AO24" s="132"/>
      <c r="AP24" s="132"/>
      <c r="AQ24" s="132"/>
      <c r="AR24" s="132"/>
      <c r="AS24" s="132"/>
      <c r="AT24" s="143" t="s">
        <v>97</v>
      </c>
      <c r="AU24" s="144"/>
      <c r="AV24" s="144"/>
      <c r="AW24" s="144"/>
      <c r="AX24" s="144"/>
      <c r="AY24" s="144"/>
      <c r="AZ24" s="144"/>
      <c r="BA24" s="144"/>
      <c r="BB24" s="145"/>
      <c r="BC24" s="24"/>
      <c r="BD24" s="24"/>
      <c r="BE24" s="24"/>
      <c r="BF24" s="24"/>
      <c r="BG24" s="24"/>
      <c r="BH24" s="24"/>
      <c r="BI24" s="24"/>
      <c r="BJ24" s="26" t="s">
        <v>48</v>
      </c>
      <c r="BK24" s="168">
        <v>0</v>
      </c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70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 t="s">
        <v>48</v>
      </c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 t="s">
        <v>48</v>
      </c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>
        <f>CF24</f>
        <v>0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>
        <f>BK24-CF24</f>
        <v>0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232"/>
    </row>
    <row r="25" spans="1:166" ht="19.5" customHeight="1" hidden="1">
      <c r="A25" s="125" t="s">
        <v>98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7"/>
      <c r="AN25" s="131" t="s">
        <v>23</v>
      </c>
      <c r="AO25" s="132"/>
      <c r="AP25" s="132"/>
      <c r="AQ25" s="132"/>
      <c r="AR25" s="132"/>
      <c r="AS25" s="132"/>
      <c r="AT25" s="143" t="s">
        <v>99</v>
      </c>
      <c r="AU25" s="144"/>
      <c r="AV25" s="144"/>
      <c r="AW25" s="144"/>
      <c r="AX25" s="144"/>
      <c r="AY25" s="144"/>
      <c r="AZ25" s="144"/>
      <c r="BA25" s="144"/>
      <c r="BB25" s="145"/>
      <c r="BC25" s="24"/>
      <c r="BD25" s="24"/>
      <c r="BE25" s="24"/>
      <c r="BF25" s="24"/>
      <c r="BG25" s="24"/>
      <c r="BH25" s="24"/>
      <c r="BI25" s="24"/>
      <c r="BJ25" s="25" t="s">
        <v>48</v>
      </c>
      <c r="BK25" s="168">
        <v>0</v>
      </c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70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 t="s">
        <v>48</v>
      </c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 t="s">
        <v>48</v>
      </c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>
        <f>SUM(CF25)</f>
        <v>0</v>
      </c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>
        <f t="shared" si="0"/>
        <v>0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232"/>
    </row>
    <row r="26" spans="1:166" ht="30" customHeight="1" hidden="1">
      <c r="A26" s="122" t="s">
        <v>110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4"/>
      <c r="AN26" s="131" t="s">
        <v>23</v>
      </c>
      <c r="AO26" s="132"/>
      <c r="AP26" s="132"/>
      <c r="AQ26" s="132"/>
      <c r="AR26" s="132"/>
      <c r="AS26" s="132"/>
      <c r="AT26" s="143" t="s">
        <v>109</v>
      </c>
      <c r="AU26" s="144"/>
      <c r="AV26" s="144"/>
      <c r="AW26" s="144"/>
      <c r="AX26" s="144"/>
      <c r="AY26" s="144"/>
      <c r="AZ26" s="144"/>
      <c r="BA26" s="144"/>
      <c r="BB26" s="145"/>
      <c r="BC26" s="24"/>
      <c r="BD26" s="24"/>
      <c r="BE26" s="24"/>
      <c r="BF26" s="24"/>
      <c r="BG26" s="24"/>
      <c r="BH26" s="24"/>
      <c r="BI26" s="24"/>
      <c r="BJ26" s="26" t="s">
        <v>48</v>
      </c>
      <c r="BK26" s="168">
        <v>0</v>
      </c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70"/>
      <c r="CF26" s="77">
        <v>0</v>
      </c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 t="s">
        <v>48</v>
      </c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 t="s">
        <v>48</v>
      </c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>
        <f>CF26</f>
        <v>0</v>
      </c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>
        <f t="shared" si="0"/>
        <v>0</v>
      </c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232"/>
    </row>
    <row r="27" spans="1:166" ht="24" customHeight="1">
      <c r="A27" s="122" t="s">
        <v>87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4"/>
      <c r="AN27" s="131" t="s">
        <v>23</v>
      </c>
      <c r="AO27" s="132"/>
      <c r="AP27" s="132"/>
      <c r="AQ27" s="132"/>
      <c r="AR27" s="132"/>
      <c r="AS27" s="132"/>
      <c r="AT27" s="143" t="s">
        <v>61</v>
      </c>
      <c r="AU27" s="144"/>
      <c r="AV27" s="144"/>
      <c r="AW27" s="144"/>
      <c r="AX27" s="144"/>
      <c r="AY27" s="144"/>
      <c r="AZ27" s="144"/>
      <c r="BA27" s="144"/>
      <c r="BB27" s="145"/>
      <c r="BC27" s="24"/>
      <c r="BD27" s="24"/>
      <c r="BE27" s="24"/>
      <c r="BF27" s="24"/>
      <c r="BG27" s="24"/>
      <c r="BH27" s="24"/>
      <c r="BI27" s="24"/>
      <c r="BJ27" s="26" t="s">
        <v>48</v>
      </c>
      <c r="BK27" s="168">
        <f>2050700+1226500</f>
        <v>3277200</v>
      </c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70"/>
      <c r="CF27" s="77">
        <v>0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 t="s">
        <v>48</v>
      </c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 t="s">
        <v>48</v>
      </c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>
        <f>CF27</f>
        <v>0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>
        <f aca="true" t="shared" si="1" ref="ET27:ET36">BK27-CF27</f>
        <v>3277200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232"/>
    </row>
    <row r="28" spans="1:166" ht="52.5" customHeight="1">
      <c r="A28" s="125" t="s">
        <v>127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/>
      <c r="AN28" s="131" t="s">
        <v>23</v>
      </c>
      <c r="AO28" s="132"/>
      <c r="AP28" s="132"/>
      <c r="AQ28" s="132"/>
      <c r="AR28" s="132"/>
      <c r="AS28" s="132"/>
      <c r="AT28" s="143" t="s">
        <v>67</v>
      </c>
      <c r="AU28" s="144"/>
      <c r="AV28" s="144"/>
      <c r="AW28" s="144"/>
      <c r="AX28" s="144"/>
      <c r="AY28" s="144"/>
      <c r="AZ28" s="144"/>
      <c r="BA28" s="144"/>
      <c r="BB28" s="145"/>
      <c r="BC28" s="24"/>
      <c r="BD28" s="24"/>
      <c r="BE28" s="24"/>
      <c r="BF28" s="24"/>
      <c r="BG28" s="24"/>
      <c r="BH28" s="24"/>
      <c r="BI28" s="24"/>
      <c r="BJ28" s="25" t="s">
        <v>48</v>
      </c>
      <c r="BK28" s="168">
        <f>3400+244000+60000</f>
        <v>307400</v>
      </c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70"/>
      <c r="CF28" s="77">
        <v>0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 t="s">
        <v>48</v>
      </c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 t="s">
        <v>48</v>
      </c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>
        <f>SUM(CF28)</f>
        <v>0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>
        <f t="shared" si="1"/>
        <v>307400</v>
      </c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232"/>
    </row>
    <row r="29" spans="1:166" ht="34.5" customHeight="1" hidden="1">
      <c r="A29" s="125" t="s">
        <v>105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7"/>
      <c r="AN29" s="131" t="s">
        <v>23</v>
      </c>
      <c r="AO29" s="132"/>
      <c r="AP29" s="132"/>
      <c r="AQ29" s="132"/>
      <c r="AR29" s="132"/>
      <c r="AS29" s="132"/>
      <c r="AT29" s="143" t="s">
        <v>106</v>
      </c>
      <c r="AU29" s="144"/>
      <c r="AV29" s="144"/>
      <c r="AW29" s="144"/>
      <c r="AX29" s="144"/>
      <c r="AY29" s="144"/>
      <c r="AZ29" s="144"/>
      <c r="BA29" s="144"/>
      <c r="BB29" s="145"/>
      <c r="BC29" s="24"/>
      <c r="BD29" s="24"/>
      <c r="BE29" s="24"/>
      <c r="BF29" s="24"/>
      <c r="BG29" s="24"/>
      <c r="BH29" s="24"/>
      <c r="BI29" s="24"/>
      <c r="BJ29" s="25" t="s">
        <v>48</v>
      </c>
      <c r="BK29" s="168">
        <v>0</v>
      </c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70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 t="s">
        <v>48</v>
      </c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 t="s">
        <v>48</v>
      </c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>
        <f>SUM(CF29)</f>
        <v>0</v>
      </c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>
        <f t="shared" si="1"/>
        <v>0</v>
      </c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232"/>
    </row>
    <row r="30" spans="1:166" ht="39" customHeight="1" hidden="1">
      <c r="A30" s="125" t="s">
        <v>105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159" t="s">
        <v>23</v>
      </c>
      <c r="AO30" s="160"/>
      <c r="AP30" s="160"/>
      <c r="AQ30" s="160"/>
      <c r="AR30" s="160"/>
      <c r="AS30" s="160"/>
      <c r="AT30" s="143" t="s">
        <v>106</v>
      </c>
      <c r="AU30" s="144"/>
      <c r="AV30" s="144"/>
      <c r="AW30" s="144"/>
      <c r="AX30" s="144"/>
      <c r="AY30" s="144"/>
      <c r="AZ30" s="144"/>
      <c r="BA30" s="144"/>
      <c r="BB30" s="145"/>
      <c r="BC30" s="29"/>
      <c r="BD30" s="29"/>
      <c r="BE30" s="29"/>
      <c r="BF30" s="29"/>
      <c r="BG30" s="29"/>
      <c r="BH30" s="29"/>
      <c r="BI30" s="29"/>
      <c r="BJ30" s="30" t="s">
        <v>48</v>
      </c>
      <c r="BK30" s="168">
        <v>0</v>
      </c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 t="s">
        <v>48</v>
      </c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 t="s">
        <v>48</v>
      </c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>
        <f>SUM(CF30)</f>
        <v>0</v>
      </c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>
        <f t="shared" si="1"/>
        <v>0</v>
      </c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232"/>
    </row>
    <row r="31" spans="1:166" ht="42.75" customHeight="1">
      <c r="A31" s="125" t="s">
        <v>128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131" t="s">
        <v>23</v>
      </c>
      <c r="AO31" s="132"/>
      <c r="AP31" s="132"/>
      <c r="AQ31" s="132"/>
      <c r="AR31" s="132"/>
      <c r="AS31" s="132"/>
      <c r="AT31" s="143" t="s">
        <v>86</v>
      </c>
      <c r="AU31" s="144"/>
      <c r="AV31" s="144"/>
      <c r="AW31" s="144"/>
      <c r="AX31" s="144"/>
      <c r="AY31" s="144"/>
      <c r="AZ31" s="144"/>
      <c r="BA31" s="144"/>
      <c r="BB31" s="145"/>
      <c r="BC31" s="24"/>
      <c r="BD31" s="24"/>
      <c r="BE31" s="24"/>
      <c r="BF31" s="24"/>
      <c r="BG31" s="24"/>
      <c r="BH31" s="24"/>
      <c r="BI31" s="24"/>
      <c r="BJ31" s="25" t="s">
        <v>48</v>
      </c>
      <c r="BK31" s="168">
        <f>571000+72100+172000+32900+53900+2691500+1143600+10984300</f>
        <v>15721300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77">
        <f>731756+124538+45000+2606</f>
        <v>903900</v>
      </c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 t="s">
        <v>48</v>
      </c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 t="s">
        <v>48</v>
      </c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>
        <f>SUM(CF31)</f>
        <v>903900</v>
      </c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>
        <f t="shared" si="1"/>
        <v>14817400</v>
      </c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232"/>
    </row>
    <row r="32" spans="1:166" ht="19.5" customHeight="1" hidden="1">
      <c r="A32" s="122" t="s">
        <v>71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4"/>
      <c r="AN32" s="131" t="s">
        <v>23</v>
      </c>
      <c r="AO32" s="132"/>
      <c r="AP32" s="132"/>
      <c r="AQ32" s="132"/>
      <c r="AR32" s="132"/>
      <c r="AS32" s="132"/>
      <c r="AT32" s="143" t="s">
        <v>62</v>
      </c>
      <c r="AU32" s="144"/>
      <c r="AV32" s="144"/>
      <c r="AW32" s="144"/>
      <c r="AX32" s="144"/>
      <c r="AY32" s="144"/>
      <c r="AZ32" s="144"/>
      <c r="BA32" s="144"/>
      <c r="BB32" s="145"/>
      <c r="BC32" s="24"/>
      <c r="BD32" s="24"/>
      <c r="BE32" s="24"/>
      <c r="BF32" s="24"/>
      <c r="BG32" s="24"/>
      <c r="BH32" s="24"/>
      <c r="BI32" s="24"/>
      <c r="BJ32" s="26" t="s">
        <v>48</v>
      </c>
      <c r="BK32" s="168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 t="s">
        <v>48</v>
      </c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 t="s">
        <v>48</v>
      </c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>
        <f aca="true" t="shared" si="2" ref="EE32:EE39">CF32</f>
        <v>0</v>
      </c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>
        <f t="shared" si="1"/>
        <v>0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232"/>
    </row>
    <row r="33" spans="1:166" ht="19.5" customHeight="1" hidden="1">
      <c r="A33" s="140" t="s">
        <v>65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161" t="s">
        <v>23</v>
      </c>
      <c r="AO33" s="162"/>
      <c r="AP33" s="162"/>
      <c r="AQ33" s="162"/>
      <c r="AR33" s="162"/>
      <c r="AS33" s="162"/>
      <c r="AT33" s="156" t="s">
        <v>66</v>
      </c>
      <c r="AU33" s="157"/>
      <c r="AV33" s="157"/>
      <c r="AW33" s="157"/>
      <c r="AX33" s="157"/>
      <c r="AY33" s="157"/>
      <c r="AZ33" s="157"/>
      <c r="BA33" s="157"/>
      <c r="BB33" s="158"/>
      <c r="BC33" s="27"/>
      <c r="BD33" s="27"/>
      <c r="BE33" s="27"/>
      <c r="BF33" s="27"/>
      <c r="BG33" s="27"/>
      <c r="BH33" s="27"/>
      <c r="BI33" s="27"/>
      <c r="BJ33" s="28" t="s">
        <v>48</v>
      </c>
      <c r="BK33" s="247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9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348" t="s">
        <v>48</v>
      </c>
      <c r="CX33" s="348"/>
      <c r="CY33" s="348"/>
      <c r="CZ33" s="348"/>
      <c r="DA33" s="348"/>
      <c r="DB33" s="348"/>
      <c r="DC33" s="348"/>
      <c r="DD33" s="348"/>
      <c r="DE33" s="348"/>
      <c r="DF33" s="348"/>
      <c r="DG33" s="348"/>
      <c r="DH33" s="348"/>
      <c r="DI33" s="348"/>
      <c r="DJ33" s="348"/>
      <c r="DK33" s="348"/>
      <c r="DL33" s="348"/>
      <c r="DM33" s="348"/>
      <c r="DN33" s="348" t="s">
        <v>48</v>
      </c>
      <c r="DO33" s="348"/>
      <c r="DP33" s="348"/>
      <c r="DQ33" s="348"/>
      <c r="DR33" s="348"/>
      <c r="DS33" s="348"/>
      <c r="DT33" s="348"/>
      <c r="DU33" s="348"/>
      <c r="DV33" s="348"/>
      <c r="DW33" s="348"/>
      <c r="DX33" s="348"/>
      <c r="DY33" s="348"/>
      <c r="DZ33" s="348"/>
      <c r="EA33" s="348"/>
      <c r="EB33" s="348"/>
      <c r="EC33" s="348"/>
      <c r="ED33" s="348"/>
      <c r="EE33" s="348">
        <f t="shared" si="2"/>
        <v>0</v>
      </c>
      <c r="EF33" s="348"/>
      <c r="EG33" s="348"/>
      <c r="EH33" s="348"/>
      <c r="EI33" s="348"/>
      <c r="EJ33" s="348"/>
      <c r="EK33" s="348"/>
      <c r="EL33" s="348"/>
      <c r="EM33" s="348"/>
      <c r="EN33" s="348"/>
      <c r="EO33" s="348"/>
      <c r="EP33" s="348"/>
      <c r="EQ33" s="348"/>
      <c r="ER33" s="348"/>
      <c r="ES33" s="348"/>
      <c r="ET33" s="77">
        <f t="shared" si="1"/>
        <v>0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232"/>
    </row>
    <row r="34" spans="1:166" ht="28.5" customHeight="1">
      <c r="A34" s="122" t="s">
        <v>64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131" t="s">
        <v>23</v>
      </c>
      <c r="AO34" s="132"/>
      <c r="AP34" s="132"/>
      <c r="AQ34" s="132"/>
      <c r="AR34" s="132"/>
      <c r="AS34" s="132"/>
      <c r="AT34" s="143" t="s">
        <v>63</v>
      </c>
      <c r="AU34" s="144"/>
      <c r="AV34" s="144"/>
      <c r="AW34" s="144"/>
      <c r="AX34" s="144"/>
      <c r="AY34" s="144"/>
      <c r="AZ34" s="144"/>
      <c r="BA34" s="144"/>
      <c r="BB34" s="145"/>
      <c r="BC34" s="24"/>
      <c r="BD34" s="24"/>
      <c r="BE34" s="24"/>
      <c r="BF34" s="24"/>
      <c r="BG34" s="24"/>
      <c r="BH34" s="24"/>
      <c r="BI34" s="24"/>
      <c r="BJ34" s="26" t="s">
        <v>48</v>
      </c>
      <c r="BK34" s="168">
        <f>39431300+205840500</f>
        <v>245271800</v>
      </c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77">
        <f>3336600+16323700</f>
        <v>19660300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 t="s">
        <v>48</v>
      </c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 t="s">
        <v>48</v>
      </c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>
        <f t="shared" si="2"/>
        <v>19660300</v>
      </c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>
        <f t="shared" si="1"/>
        <v>225611500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232"/>
    </row>
    <row r="35" spans="1:166" ht="19.5" customHeight="1" hidden="1">
      <c r="A35" s="122" t="s">
        <v>112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4"/>
      <c r="AN35" s="163" t="s">
        <v>23</v>
      </c>
      <c r="AO35" s="144"/>
      <c r="AP35" s="144"/>
      <c r="AQ35" s="144"/>
      <c r="AR35" s="144"/>
      <c r="AS35" s="145"/>
      <c r="AT35" s="143" t="s">
        <v>111</v>
      </c>
      <c r="AU35" s="144"/>
      <c r="AV35" s="144"/>
      <c r="AW35" s="144"/>
      <c r="AX35" s="144"/>
      <c r="AY35" s="144"/>
      <c r="AZ35" s="144"/>
      <c r="BA35" s="144"/>
      <c r="BB35" s="145"/>
      <c r="BC35" s="24"/>
      <c r="BD35" s="24"/>
      <c r="BE35" s="24"/>
      <c r="BF35" s="24"/>
      <c r="BG35" s="24"/>
      <c r="BH35" s="24"/>
      <c r="BI35" s="24"/>
      <c r="BJ35" s="26" t="s">
        <v>48</v>
      </c>
      <c r="BK35" s="168">
        <v>0</v>
      </c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 t="s">
        <v>48</v>
      </c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 t="s">
        <v>48</v>
      </c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>
        <f t="shared" si="2"/>
        <v>0</v>
      </c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>
        <f t="shared" si="1"/>
        <v>0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232"/>
    </row>
    <row r="36" spans="1:166" ht="32.25" customHeight="1" hidden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4"/>
      <c r="AN36" s="131" t="s">
        <v>23</v>
      </c>
      <c r="AO36" s="132"/>
      <c r="AP36" s="132"/>
      <c r="AQ36" s="132"/>
      <c r="AR36" s="132"/>
      <c r="AS36" s="132"/>
      <c r="AT36" s="143"/>
      <c r="AU36" s="144"/>
      <c r="AV36" s="144"/>
      <c r="AW36" s="144"/>
      <c r="AX36" s="144"/>
      <c r="AY36" s="144"/>
      <c r="AZ36" s="144"/>
      <c r="BA36" s="144"/>
      <c r="BB36" s="145"/>
      <c r="BC36" s="24"/>
      <c r="BD36" s="24"/>
      <c r="BE36" s="24"/>
      <c r="BF36" s="24"/>
      <c r="BG36" s="24"/>
      <c r="BH36" s="24"/>
      <c r="BI36" s="24"/>
      <c r="BJ36" s="26" t="s">
        <v>48</v>
      </c>
      <c r="BK36" s="168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 t="s">
        <v>48</v>
      </c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 t="s">
        <v>48</v>
      </c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>
        <f>CF36</f>
        <v>0</v>
      </c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>
        <f t="shared" si="1"/>
        <v>0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232"/>
    </row>
    <row r="37" spans="1:166" ht="48.75" customHeight="1" hidden="1">
      <c r="A37" s="122" t="s">
        <v>131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131" t="s">
        <v>23</v>
      </c>
      <c r="AO37" s="132"/>
      <c r="AP37" s="132"/>
      <c r="AQ37" s="132"/>
      <c r="AR37" s="132"/>
      <c r="AS37" s="132"/>
      <c r="AT37" s="143" t="s">
        <v>132</v>
      </c>
      <c r="AU37" s="144"/>
      <c r="AV37" s="144"/>
      <c r="AW37" s="144"/>
      <c r="AX37" s="144"/>
      <c r="AY37" s="144"/>
      <c r="AZ37" s="144"/>
      <c r="BA37" s="144"/>
      <c r="BB37" s="145"/>
      <c r="BC37" s="24"/>
      <c r="BD37" s="24"/>
      <c r="BE37" s="24"/>
      <c r="BF37" s="24"/>
      <c r="BG37" s="24"/>
      <c r="BH37" s="24"/>
      <c r="BI37" s="24"/>
      <c r="BJ37" s="26" t="s">
        <v>48</v>
      </c>
      <c r="BK37" s="168">
        <v>0</v>
      </c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77">
        <v>0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 t="s">
        <v>48</v>
      </c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 t="s">
        <v>48</v>
      </c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>
        <f>CF37</f>
        <v>0</v>
      </c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>
        <f>BK37-CF37</f>
        <v>0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232"/>
    </row>
    <row r="38" spans="1:166" ht="51" customHeight="1" hidden="1">
      <c r="A38" s="153" t="s">
        <v>70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5"/>
      <c r="AN38" s="163" t="s">
        <v>23</v>
      </c>
      <c r="AO38" s="144"/>
      <c r="AP38" s="144"/>
      <c r="AQ38" s="144"/>
      <c r="AR38" s="144"/>
      <c r="AS38" s="145"/>
      <c r="AT38" s="165" t="s">
        <v>84</v>
      </c>
      <c r="AU38" s="166"/>
      <c r="AV38" s="166"/>
      <c r="AW38" s="166"/>
      <c r="AX38" s="166"/>
      <c r="AY38" s="166"/>
      <c r="AZ38" s="166"/>
      <c r="BA38" s="166"/>
      <c r="BB38" s="167"/>
      <c r="BC38" s="31"/>
      <c r="BD38" s="31"/>
      <c r="BE38" s="31"/>
      <c r="BF38" s="31"/>
      <c r="BG38" s="31"/>
      <c r="BH38" s="31"/>
      <c r="BI38" s="31"/>
      <c r="BJ38" s="32" t="s">
        <v>48</v>
      </c>
      <c r="BK38" s="238">
        <v>0</v>
      </c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40"/>
      <c r="CF38" s="80">
        <v>0</v>
      </c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 t="s">
        <v>48</v>
      </c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 t="s">
        <v>48</v>
      </c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>
        <f>CF38</f>
        <v>0</v>
      </c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77" t="s">
        <v>48</v>
      </c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232"/>
    </row>
    <row r="39" spans="1:166" ht="19.5" customHeight="1" thickBot="1">
      <c r="A39" s="266" t="s">
        <v>48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8"/>
      <c r="AN39" s="263" t="s">
        <v>23</v>
      </c>
      <c r="AO39" s="264"/>
      <c r="AP39" s="264"/>
      <c r="AQ39" s="264"/>
      <c r="AR39" s="264"/>
      <c r="AS39" s="265"/>
      <c r="AT39" s="260"/>
      <c r="AU39" s="261"/>
      <c r="AV39" s="261"/>
      <c r="AW39" s="261"/>
      <c r="AX39" s="261"/>
      <c r="AY39" s="261"/>
      <c r="AZ39" s="261"/>
      <c r="BA39" s="261"/>
      <c r="BB39" s="262"/>
      <c r="BC39" s="46"/>
      <c r="BD39" s="46"/>
      <c r="BE39" s="46"/>
      <c r="BF39" s="46"/>
      <c r="BG39" s="46"/>
      <c r="BH39" s="46"/>
      <c r="BI39" s="46"/>
      <c r="BJ39" s="47"/>
      <c r="BK39" s="250" t="s">
        <v>48</v>
      </c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2"/>
      <c r="CF39" s="245" t="s">
        <v>48</v>
      </c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 t="s">
        <v>48</v>
      </c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 t="s">
        <v>48</v>
      </c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5" t="str">
        <f t="shared" si="2"/>
        <v>-</v>
      </c>
      <c r="EF39" s="245"/>
      <c r="EG39" s="245"/>
      <c r="EH39" s="245"/>
      <c r="EI39" s="245"/>
      <c r="EJ39" s="245"/>
      <c r="EK39" s="245"/>
      <c r="EL39" s="245"/>
      <c r="EM39" s="245"/>
      <c r="EN39" s="245"/>
      <c r="EO39" s="245"/>
      <c r="EP39" s="245"/>
      <c r="EQ39" s="245"/>
      <c r="ER39" s="245"/>
      <c r="ES39" s="245"/>
      <c r="ET39" s="245" t="s">
        <v>48</v>
      </c>
      <c r="EU39" s="245"/>
      <c r="EV39" s="245"/>
      <c r="EW39" s="245"/>
      <c r="EX39" s="245"/>
      <c r="EY39" s="245"/>
      <c r="EZ39" s="245"/>
      <c r="FA39" s="245"/>
      <c r="FB39" s="245"/>
      <c r="FC39" s="245"/>
      <c r="FD39" s="245"/>
      <c r="FE39" s="245"/>
      <c r="FF39" s="245"/>
      <c r="FG39" s="245"/>
      <c r="FH39" s="245"/>
      <c r="FI39" s="245"/>
      <c r="FJ39" s="349"/>
    </row>
    <row r="40" spans="1:166" ht="11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0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</row>
    <row r="41" spans="1:166" ht="1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50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</row>
    <row r="42" spans="1:166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</row>
    <row r="43" spans="1:166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4" t="s">
        <v>72</v>
      </c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5" t="s">
        <v>73</v>
      </c>
    </row>
    <row r="44" spans="1:166" ht="15.75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</row>
    <row r="45" spans="1:166" ht="15.75" customHeight="1">
      <c r="A45" s="149" t="s">
        <v>7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50"/>
      <c r="AK45" s="256" t="s">
        <v>15</v>
      </c>
      <c r="AL45" s="149"/>
      <c r="AM45" s="149"/>
      <c r="AN45" s="149"/>
      <c r="AO45" s="149"/>
      <c r="AP45" s="150"/>
      <c r="AQ45" s="256" t="s">
        <v>74</v>
      </c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50"/>
      <c r="BC45" s="256" t="s">
        <v>75</v>
      </c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50"/>
      <c r="BU45" s="256" t="s">
        <v>76</v>
      </c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50"/>
      <c r="CH45" s="246" t="s">
        <v>16</v>
      </c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9"/>
      <c r="EK45" s="246" t="s">
        <v>77</v>
      </c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</row>
    <row r="46" spans="1:166" ht="46.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257"/>
      <c r="AL46" s="151"/>
      <c r="AM46" s="151"/>
      <c r="AN46" s="151"/>
      <c r="AO46" s="151"/>
      <c r="AP46" s="152"/>
      <c r="AQ46" s="257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2"/>
      <c r="BC46" s="257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2"/>
      <c r="BU46" s="257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2"/>
      <c r="CH46" s="78" t="s">
        <v>78</v>
      </c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9"/>
      <c r="CX46" s="246" t="s">
        <v>17</v>
      </c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9"/>
      <c r="DK46" s="246" t="s">
        <v>18</v>
      </c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9"/>
      <c r="DX46" s="246" t="s">
        <v>19</v>
      </c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9"/>
      <c r="EK46" s="257" t="s">
        <v>79</v>
      </c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2"/>
      <c r="EX46" s="257" t="s">
        <v>80</v>
      </c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</row>
    <row r="47" spans="1:166" ht="15.75" customHeight="1" thickBot="1">
      <c r="A47" s="258">
        <v>1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9"/>
      <c r="AK47" s="137">
        <v>2</v>
      </c>
      <c r="AL47" s="138"/>
      <c r="AM47" s="138"/>
      <c r="AN47" s="138"/>
      <c r="AO47" s="138"/>
      <c r="AP47" s="139"/>
      <c r="AQ47" s="137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9"/>
      <c r="BC47" s="137">
        <v>4</v>
      </c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9"/>
      <c r="BU47" s="137">
        <v>5</v>
      </c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9"/>
      <c r="CH47" s="137">
        <v>6</v>
      </c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9"/>
      <c r="CX47" s="137">
        <v>7</v>
      </c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9"/>
      <c r="DK47" s="137">
        <v>8</v>
      </c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9"/>
      <c r="DX47" s="137">
        <v>9</v>
      </c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9"/>
      <c r="EK47" s="137">
        <v>10</v>
      </c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7">
        <v>11</v>
      </c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</row>
    <row r="48" spans="1:166" ht="15.75" customHeight="1">
      <c r="A48" s="269" t="s">
        <v>81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35" t="s">
        <v>82</v>
      </c>
      <c r="AL48" s="236"/>
      <c r="AM48" s="236"/>
      <c r="AN48" s="236"/>
      <c r="AO48" s="236"/>
      <c r="AP48" s="236"/>
      <c r="AQ48" s="164" t="s">
        <v>33</v>
      </c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76">
        <f>BK50+BC51+BC52+BC53+BC54+BC55+BC56+BC57+BC58+BK61+BC62+BC64+BC66+BC67+BC68+BC69+BC70+BC71+BC72+BC73+BC74+BC75+BC76+BC77+BC78+BC79+BC81+BC82+BC83+BC84+BC85+BC86+BC87+BC88+BC89+BC90+BC91+BK92+BC93+BC94+BC95+BC96+BC97+BC98+BC99+BC100+BC101+BC102+BC103+BC59+BC60+BC63+BC80+BC65</f>
        <v>374448100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253">
        <f>BC48</f>
        <v>374448100</v>
      </c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5"/>
      <c r="CH48" s="76">
        <f>SUM(CH50:CW103)</f>
        <v>26317884.700000003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 t="s">
        <v>48</v>
      </c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 t="s">
        <v>48</v>
      </c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>
        <f>CH48</f>
        <v>26317884.700000003</v>
      </c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253">
        <f>SUM(EK50:EW103)</f>
        <v>348967.97</v>
      </c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5"/>
      <c r="EX48" s="243">
        <f>BU48-DX48</f>
        <v>348130215.3</v>
      </c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4"/>
    </row>
    <row r="49" spans="1:166" ht="15.75" customHeight="1">
      <c r="A49" s="270" t="s">
        <v>14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132" t="s">
        <v>48</v>
      </c>
      <c r="AL49" s="132"/>
      <c r="AM49" s="132"/>
      <c r="AN49" s="132"/>
      <c r="AO49" s="132"/>
      <c r="AP49" s="132"/>
      <c r="AQ49" s="132" t="s">
        <v>48</v>
      </c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77" t="s">
        <v>48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 t="s">
        <v>48</v>
      </c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 t="s">
        <v>48</v>
      </c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 t="s">
        <v>48</v>
      </c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 t="s">
        <v>48</v>
      </c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 t="s">
        <v>48</v>
      </c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 t="s">
        <v>48</v>
      </c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 t="s">
        <v>48</v>
      </c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</row>
    <row r="50" spans="1:173" s="13" customFormat="1" ht="15.75" customHeight="1">
      <c r="A50" s="270" t="s">
        <v>239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1" t="s">
        <v>102</v>
      </c>
      <c r="AL50" s="271"/>
      <c r="AM50" s="271"/>
      <c r="AN50" s="271"/>
      <c r="AO50" s="271"/>
      <c r="AP50" s="271"/>
      <c r="AQ50" s="237" t="s">
        <v>165</v>
      </c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52"/>
      <c r="BD50" s="52"/>
      <c r="BE50" s="52"/>
      <c r="BF50" s="52"/>
      <c r="BG50" s="52"/>
      <c r="BH50" s="52"/>
      <c r="BI50" s="52"/>
      <c r="BJ50" s="52"/>
      <c r="BK50" s="70">
        <v>28300</v>
      </c>
      <c r="BL50" s="70"/>
      <c r="BM50" s="70"/>
      <c r="BN50" s="70"/>
      <c r="BO50" s="70"/>
      <c r="BP50" s="70"/>
      <c r="BQ50" s="70"/>
      <c r="BR50" s="70"/>
      <c r="BS50" s="70"/>
      <c r="BT50" s="70"/>
      <c r="BU50" s="70">
        <f>BK50</f>
        <v>28300</v>
      </c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>
        <v>0</v>
      </c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 t="s">
        <v>48</v>
      </c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 t="s">
        <v>48</v>
      </c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>
        <f>CH50</f>
        <v>0</v>
      </c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>
        <v>0</v>
      </c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5">
        <f>BK50-DX50</f>
        <v>28300</v>
      </c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M50" s="82">
        <v>201</v>
      </c>
      <c r="FN50" s="82"/>
      <c r="FO50" s="82"/>
      <c r="FP50" s="82"/>
      <c r="FQ50" s="82"/>
    </row>
    <row r="51" spans="1:172" s="20" customFormat="1" ht="22.5" customHeight="1">
      <c r="A51" s="133" t="s">
        <v>240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28" t="s">
        <v>136</v>
      </c>
      <c r="AL51" s="129"/>
      <c r="AM51" s="129"/>
      <c r="AN51" s="129"/>
      <c r="AO51" s="129"/>
      <c r="AP51" s="130"/>
      <c r="AQ51" s="146" t="s">
        <v>166</v>
      </c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8"/>
      <c r="BC51" s="72">
        <f>32860700-190593.97</f>
        <v>32670106.03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2">
        <f aca="true" t="shared" si="3" ref="BU51:BU58">BC51</f>
        <v>32670106.03</v>
      </c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4"/>
      <c r="CH51" s="72">
        <v>2053775.18</v>
      </c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4"/>
      <c r="CX51" s="70" t="s">
        <v>48</v>
      </c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 t="s">
        <v>48</v>
      </c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>
        <f>CH51</f>
        <v>2053775.18</v>
      </c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2">
        <v>0</v>
      </c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4"/>
      <c r="EX51" s="72">
        <f aca="true" t="shared" si="4" ref="EX51:EX58">BC51-DX51</f>
        <v>30616330.85</v>
      </c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4"/>
      <c r="FL51" s="19"/>
      <c r="FM51" s="19"/>
      <c r="FN51" s="19"/>
      <c r="FO51" s="19"/>
      <c r="FP51" s="19"/>
    </row>
    <row r="52" spans="1:172" s="37" customFormat="1" ht="22.5" customHeight="1">
      <c r="A52" s="133" t="s">
        <v>241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4" t="s">
        <v>221</v>
      </c>
      <c r="AL52" s="135"/>
      <c r="AM52" s="135"/>
      <c r="AN52" s="135"/>
      <c r="AO52" s="135"/>
      <c r="AP52" s="136"/>
      <c r="AQ52" s="146" t="s">
        <v>167</v>
      </c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8"/>
      <c r="BC52" s="72">
        <f>2468600-869490</f>
        <v>1599110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2">
        <f t="shared" si="3"/>
        <v>1599110</v>
      </c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4"/>
      <c r="CH52" s="72">
        <v>141815.72</v>
      </c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4"/>
      <c r="CX52" s="75" t="s">
        <v>48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 t="s">
        <v>48</v>
      </c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0">
        <f>CH52</f>
        <v>141815.72</v>
      </c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2">
        <v>0</v>
      </c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4"/>
      <c r="EX52" s="72">
        <f t="shared" si="4"/>
        <v>1457294.28</v>
      </c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4"/>
      <c r="FL52" s="38"/>
      <c r="FM52" s="38"/>
      <c r="FN52" s="38"/>
      <c r="FO52" s="38"/>
      <c r="FP52" s="38"/>
    </row>
    <row r="53" spans="1:172" s="41" customFormat="1" ht="22.5" customHeight="1">
      <c r="A53" s="133" t="s">
        <v>240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4" t="s">
        <v>150</v>
      </c>
      <c r="AL53" s="135"/>
      <c r="AM53" s="135"/>
      <c r="AN53" s="135"/>
      <c r="AO53" s="135"/>
      <c r="AP53" s="136"/>
      <c r="AQ53" s="146" t="s">
        <v>168</v>
      </c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8"/>
      <c r="BC53" s="72">
        <v>39431300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2">
        <f t="shared" si="3"/>
        <v>39431300</v>
      </c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72">
        <v>3336600</v>
      </c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4"/>
      <c r="CX53" s="75" t="s">
        <v>48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 t="s">
        <v>48</v>
      </c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0">
        <f aca="true" t="shared" si="5" ref="DX53:DX58">CH53</f>
        <v>3336600</v>
      </c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2">
        <v>0</v>
      </c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4"/>
      <c r="EX53" s="72">
        <f t="shared" si="4"/>
        <v>36094700</v>
      </c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4"/>
      <c r="FL53" s="42"/>
      <c r="FM53" s="42"/>
      <c r="FN53" s="42"/>
      <c r="FO53" s="42"/>
      <c r="FP53" s="42"/>
    </row>
    <row r="54" spans="1:172" s="41" customFormat="1" ht="22.5" customHeight="1">
      <c r="A54" s="133" t="s">
        <v>240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4" t="s">
        <v>137</v>
      </c>
      <c r="AL54" s="135"/>
      <c r="AM54" s="135"/>
      <c r="AN54" s="135"/>
      <c r="AO54" s="135"/>
      <c r="AP54" s="136"/>
      <c r="AQ54" s="146" t="s">
        <v>169</v>
      </c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8"/>
      <c r="BC54" s="72">
        <v>173400</v>
      </c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2">
        <f t="shared" si="3"/>
        <v>173400</v>
      </c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72">
        <v>0</v>
      </c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4"/>
      <c r="CX54" s="75" t="s">
        <v>48</v>
      </c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 t="s">
        <v>48</v>
      </c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0">
        <f t="shared" si="5"/>
        <v>0</v>
      </c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2">
        <v>0</v>
      </c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4"/>
      <c r="EX54" s="72">
        <f t="shared" si="4"/>
        <v>173400</v>
      </c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4"/>
      <c r="FL54" s="42"/>
      <c r="FM54" s="42"/>
      <c r="FN54" s="42"/>
      <c r="FO54" s="42"/>
      <c r="FP54" s="42"/>
    </row>
    <row r="55" spans="1:172" s="41" customFormat="1" ht="22.5" customHeight="1">
      <c r="A55" s="133" t="s">
        <v>241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4" t="s">
        <v>138</v>
      </c>
      <c r="AL55" s="135"/>
      <c r="AM55" s="135"/>
      <c r="AN55" s="135"/>
      <c r="AO55" s="135"/>
      <c r="AP55" s="136"/>
      <c r="AQ55" s="146" t="s">
        <v>201</v>
      </c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8"/>
      <c r="BC55" s="72">
        <v>7800</v>
      </c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2">
        <f t="shared" si="3"/>
        <v>7800</v>
      </c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72">
        <v>0</v>
      </c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4"/>
      <c r="CX55" s="75" t="s">
        <v>48</v>
      </c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 t="s">
        <v>48</v>
      </c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0">
        <f t="shared" si="5"/>
        <v>0</v>
      </c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2">
        <v>0</v>
      </c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4"/>
      <c r="EX55" s="72">
        <f t="shared" si="4"/>
        <v>7800</v>
      </c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4"/>
      <c r="FL55" s="42"/>
      <c r="FM55" s="42"/>
      <c r="FN55" s="42"/>
      <c r="FO55" s="42"/>
      <c r="FP55" s="42"/>
    </row>
    <row r="56" spans="1:172" s="41" customFormat="1" ht="22.5" customHeight="1">
      <c r="A56" s="133" t="s">
        <v>240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4" t="s">
        <v>139</v>
      </c>
      <c r="AL56" s="135"/>
      <c r="AM56" s="135"/>
      <c r="AN56" s="135"/>
      <c r="AO56" s="135"/>
      <c r="AP56" s="136"/>
      <c r="AQ56" s="146" t="s">
        <v>170</v>
      </c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8"/>
      <c r="BC56" s="72">
        <v>1341800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2">
        <f t="shared" si="3"/>
        <v>1341800</v>
      </c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4"/>
      <c r="CH56" s="72">
        <v>0</v>
      </c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4"/>
      <c r="CX56" s="75" t="s">
        <v>48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 t="s">
        <v>48</v>
      </c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0">
        <f t="shared" si="5"/>
        <v>0</v>
      </c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2">
        <v>0</v>
      </c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4"/>
      <c r="EX56" s="72">
        <f t="shared" si="4"/>
        <v>1341800</v>
      </c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4"/>
      <c r="FL56" s="42"/>
      <c r="FM56" s="42"/>
      <c r="FN56" s="42"/>
      <c r="FO56" s="42"/>
      <c r="FP56" s="42"/>
    </row>
    <row r="57" spans="1:172" s="41" customFormat="1" ht="22.5" customHeight="1">
      <c r="A57" s="133" t="s">
        <v>241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4" t="s">
        <v>222</v>
      </c>
      <c r="AL57" s="135"/>
      <c r="AM57" s="135"/>
      <c r="AN57" s="135"/>
      <c r="AO57" s="135"/>
      <c r="AP57" s="136"/>
      <c r="AQ57" s="146" t="s">
        <v>202</v>
      </c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8"/>
      <c r="BC57" s="72">
        <f>169200-88944</f>
        <v>80256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2">
        <f t="shared" si="3"/>
        <v>80256</v>
      </c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4"/>
      <c r="CH57" s="72">
        <v>0</v>
      </c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4"/>
      <c r="CX57" s="75" t="s">
        <v>48</v>
      </c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 t="s">
        <v>48</v>
      </c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0">
        <f t="shared" si="5"/>
        <v>0</v>
      </c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2">
        <v>0</v>
      </c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4"/>
      <c r="EX57" s="72">
        <f t="shared" si="4"/>
        <v>80256</v>
      </c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4"/>
      <c r="FL57" s="42"/>
      <c r="FM57" s="42"/>
      <c r="FN57" s="42"/>
      <c r="FO57" s="42"/>
      <c r="FP57" s="42"/>
    </row>
    <row r="58" spans="1:172" s="41" customFormat="1" ht="22.5" customHeight="1">
      <c r="A58" s="133" t="s">
        <v>241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4" t="s">
        <v>223</v>
      </c>
      <c r="AL58" s="135"/>
      <c r="AM58" s="135"/>
      <c r="AN58" s="135"/>
      <c r="AO58" s="135"/>
      <c r="AP58" s="136"/>
      <c r="AQ58" s="146" t="s">
        <v>203</v>
      </c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  <c r="BC58" s="72">
        <v>97400</v>
      </c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2">
        <f t="shared" si="3"/>
        <v>97400</v>
      </c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4"/>
      <c r="CH58" s="72">
        <v>0</v>
      </c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4"/>
      <c r="CX58" s="75" t="s">
        <v>48</v>
      </c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 t="s">
        <v>48</v>
      </c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0">
        <f t="shared" si="5"/>
        <v>0</v>
      </c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2">
        <v>0</v>
      </c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4"/>
      <c r="EX58" s="72">
        <f t="shared" si="4"/>
        <v>97400</v>
      </c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4"/>
      <c r="FL58" s="42"/>
      <c r="FM58" s="42"/>
      <c r="FN58" s="42"/>
      <c r="FO58" s="42"/>
      <c r="FP58" s="42"/>
    </row>
    <row r="59" spans="1:172" s="41" customFormat="1" ht="22.5" customHeight="1">
      <c r="A59" s="133" t="s">
        <v>241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4" t="s">
        <v>224</v>
      </c>
      <c r="AL59" s="135"/>
      <c r="AM59" s="135"/>
      <c r="AN59" s="135"/>
      <c r="AO59" s="135"/>
      <c r="AP59" s="136"/>
      <c r="AQ59" s="146" t="s">
        <v>204</v>
      </c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  <c r="BC59" s="72">
        <v>1459117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2">
        <f>BC59</f>
        <v>1459117</v>
      </c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4"/>
      <c r="CH59" s="72">
        <v>0</v>
      </c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4"/>
      <c r="CX59" s="75" t="s">
        <v>48</v>
      </c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 t="s">
        <v>48</v>
      </c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0">
        <f aca="true" t="shared" si="6" ref="DX59:DX76">CH59</f>
        <v>0</v>
      </c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2">
        <v>0</v>
      </c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4"/>
      <c r="EX59" s="72">
        <f>BC59-DX59</f>
        <v>1459117</v>
      </c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4"/>
      <c r="FL59" s="42"/>
      <c r="FM59" s="42"/>
      <c r="FN59" s="42"/>
      <c r="FO59" s="42"/>
      <c r="FP59" s="42"/>
    </row>
    <row r="60" spans="1:172" s="41" customFormat="1" ht="22.5" customHeight="1">
      <c r="A60" s="133" t="s">
        <v>241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4" t="s">
        <v>225</v>
      </c>
      <c r="AL60" s="135"/>
      <c r="AM60" s="135"/>
      <c r="AN60" s="135"/>
      <c r="AO60" s="135"/>
      <c r="AP60" s="136"/>
      <c r="AQ60" s="146" t="s">
        <v>205</v>
      </c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72">
        <v>190593.97</v>
      </c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2">
        <f>BC60</f>
        <v>190593.97</v>
      </c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4"/>
      <c r="CH60" s="72">
        <v>0</v>
      </c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4"/>
      <c r="CX60" s="75" t="s">
        <v>48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 t="s">
        <v>48</v>
      </c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0">
        <f t="shared" si="6"/>
        <v>0</v>
      </c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2">
        <v>0</v>
      </c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4"/>
      <c r="EX60" s="72">
        <f>BC60-DX60</f>
        <v>190593.97</v>
      </c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4"/>
      <c r="FL60" s="42"/>
      <c r="FM60" s="42"/>
      <c r="FN60" s="42"/>
      <c r="FO60" s="42"/>
      <c r="FP60" s="42"/>
    </row>
    <row r="61" spans="1:172" s="16" customFormat="1" ht="21.75" customHeight="1">
      <c r="A61" s="133" t="s">
        <v>240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28" t="s">
        <v>226</v>
      </c>
      <c r="AL61" s="129"/>
      <c r="AM61" s="129"/>
      <c r="AN61" s="129"/>
      <c r="AO61" s="129"/>
      <c r="AP61" s="23"/>
      <c r="AQ61" s="146" t="s">
        <v>171</v>
      </c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  <c r="BC61" s="52"/>
      <c r="BD61" s="52"/>
      <c r="BE61" s="52"/>
      <c r="BF61" s="52"/>
      <c r="BG61" s="52"/>
      <c r="BH61" s="52"/>
      <c r="BI61" s="52"/>
      <c r="BJ61" s="52"/>
      <c r="BK61" s="70">
        <v>36747700</v>
      </c>
      <c r="BL61" s="70"/>
      <c r="BM61" s="70"/>
      <c r="BN61" s="70"/>
      <c r="BO61" s="70"/>
      <c r="BP61" s="70"/>
      <c r="BQ61" s="70"/>
      <c r="BR61" s="70"/>
      <c r="BS61" s="70"/>
      <c r="BT61" s="70"/>
      <c r="BU61" s="70">
        <f>BK61</f>
        <v>36747700</v>
      </c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>
        <v>1721744.5</v>
      </c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2" t="s">
        <v>48</v>
      </c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4"/>
      <c r="DK61" s="72" t="s">
        <v>48</v>
      </c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4"/>
      <c r="DX61" s="70">
        <f t="shared" si="6"/>
        <v>1721744.5</v>
      </c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>
        <v>2296.7</v>
      </c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>
        <f>BU61-DX61</f>
        <v>35025955.5</v>
      </c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L61" s="22"/>
      <c r="FM61" s="22"/>
      <c r="FN61" s="22"/>
      <c r="FO61" s="22"/>
      <c r="FP61" s="22"/>
    </row>
    <row r="62" spans="1:172" s="37" customFormat="1" ht="22.5" customHeight="1">
      <c r="A62" s="133" t="s">
        <v>241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28" t="s">
        <v>227</v>
      </c>
      <c r="AL62" s="129"/>
      <c r="AM62" s="129"/>
      <c r="AN62" s="129"/>
      <c r="AO62" s="129"/>
      <c r="AP62" s="130"/>
      <c r="AQ62" s="146" t="s">
        <v>206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8"/>
      <c r="BC62" s="70">
        <f>922500-922500</f>
        <v>0</v>
      </c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>
        <f aca="true" t="shared" si="7" ref="BU62:BU79">BC62</f>
        <v>0</v>
      </c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>
        <v>0</v>
      </c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2" t="s">
        <v>48</v>
      </c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4"/>
      <c r="DK62" s="72" t="s">
        <v>48</v>
      </c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4"/>
      <c r="DX62" s="70">
        <f t="shared" si="6"/>
        <v>0</v>
      </c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>
        <v>0</v>
      </c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>
        <f aca="true" t="shared" si="8" ref="EX62:EX76">BC62-DX62</f>
        <v>0</v>
      </c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L62" s="69"/>
      <c r="FM62" s="69"/>
      <c r="FN62" s="69"/>
      <c r="FO62" s="69"/>
      <c r="FP62" s="69"/>
    </row>
    <row r="63" spans="1:172" s="41" customFormat="1" ht="22.5" customHeight="1">
      <c r="A63" s="133" t="s">
        <v>241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28" t="s">
        <v>119</v>
      </c>
      <c r="AL63" s="129"/>
      <c r="AM63" s="129"/>
      <c r="AN63" s="129"/>
      <c r="AO63" s="129"/>
      <c r="AP63" s="130"/>
      <c r="AQ63" s="146" t="s">
        <v>207</v>
      </c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8"/>
      <c r="BC63" s="70">
        <v>607717</v>
      </c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>
        <f t="shared" si="7"/>
        <v>607717</v>
      </c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>
        <v>0</v>
      </c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2" t="s">
        <v>48</v>
      </c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4"/>
      <c r="DK63" s="72" t="s">
        <v>48</v>
      </c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4"/>
      <c r="DX63" s="70">
        <f t="shared" si="6"/>
        <v>0</v>
      </c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>
        <v>0</v>
      </c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>
        <f t="shared" si="8"/>
        <v>607717</v>
      </c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L63" s="71"/>
      <c r="FM63" s="71"/>
      <c r="FN63" s="71"/>
      <c r="FO63" s="71"/>
      <c r="FP63" s="71"/>
    </row>
    <row r="64" spans="1:172" s="13" customFormat="1" ht="22.5" customHeight="1">
      <c r="A64" s="133" t="s">
        <v>240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28" t="s">
        <v>140</v>
      </c>
      <c r="AL64" s="129"/>
      <c r="AM64" s="129"/>
      <c r="AN64" s="129"/>
      <c r="AO64" s="129"/>
      <c r="AP64" s="130"/>
      <c r="AQ64" s="146" t="s">
        <v>172</v>
      </c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8"/>
      <c r="BC64" s="70">
        <f>21793000-2027900</f>
        <v>19765100</v>
      </c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>
        <f t="shared" si="7"/>
        <v>19765100</v>
      </c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>
        <v>1664872.51</v>
      </c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2" t="s">
        <v>48</v>
      </c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4"/>
      <c r="DK64" s="72" t="s">
        <v>48</v>
      </c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4"/>
      <c r="DX64" s="70">
        <f t="shared" si="6"/>
        <v>1664872.51</v>
      </c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>
        <v>0</v>
      </c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>
        <f t="shared" si="8"/>
        <v>18100227.49</v>
      </c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L64" s="81"/>
      <c r="FM64" s="81"/>
      <c r="FN64" s="81"/>
      <c r="FO64" s="81"/>
      <c r="FP64" s="81"/>
    </row>
    <row r="65" spans="1:172" s="13" customFormat="1" ht="22.5" customHeight="1">
      <c r="A65" s="133" t="s">
        <v>240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28" t="s">
        <v>141</v>
      </c>
      <c r="AL65" s="129"/>
      <c r="AM65" s="129"/>
      <c r="AN65" s="129"/>
      <c r="AO65" s="129"/>
      <c r="AP65" s="130"/>
      <c r="AQ65" s="146" t="s">
        <v>219</v>
      </c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8"/>
      <c r="BC65" s="70">
        <v>2027900</v>
      </c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>
        <f>BC65</f>
        <v>2027900</v>
      </c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2" t="s">
        <v>48</v>
      </c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4"/>
      <c r="DK65" s="72" t="s">
        <v>48</v>
      </c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4"/>
      <c r="DX65" s="70">
        <f>CH65</f>
        <v>0</v>
      </c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>
        <v>0</v>
      </c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>
        <f>BC65-DX65</f>
        <v>2027900</v>
      </c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L65" s="81"/>
      <c r="FM65" s="81"/>
      <c r="FN65" s="81"/>
      <c r="FO65" s="81"/>
      <c r="FP65" s="81"/>
    </row>
    <row r="66" spans="1:172" s="20" customFormat="1" ht="22.5" customHeight="1">
      <c r="A66" s="133" t="s">
        <v>241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28" t="s">
        <v>142</v>
      </c>
      <c r="AL66" s="129"/>
      <c r="AM66" s="129"/>
      <c r="AN66" s="129"/>
      <c r="AO66" s="129"/>
      <c r="AP66" s="130"/>
      <c r="AQ66" s="146" t="s">
        <v>208</v>
      </c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8"/>
      <c r="BC66" s="70">
        <f>8000-8000</f>
        <v>0</v>
      </c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>
        <f t="shared" si="7"/>
        <v>0</v>
      </c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>
        <v>0</v>
      </c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2" t="s">
        <v>48</v>
      </c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4"/>
      <c r="DK66" s="72" t="s">
        <v>48</v>
      </c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4"/>
      <c r="DX66" s="70">
        <f t="shared" si="6"/>
        <v>0</v>
      </c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>
        <v>0</v>
      </c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>
        <f t="shared" si="8"/>
        <v>0</v>
      </c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L66" s="83"/>
      <c r="FM66" s="83"/>
      <c r="FN66" s="83"/>
      <c r="FO66" s="83"/>
      <c r="FP66" s="83"/>
    </row>
    <row r="67" spans="1:172" s="13" customFormat="1" ht="22.5" customHeight="1">
      <c r="A67" s="133" t="s">
        <v>241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28" t="s">
        <v>143</v>
      </c>
      <c r="AL67" s="129"/>
      <c r="AM67" s="129"/>
      <c r="AN67" s="129"/>
      <c r="AO67" s="129"/>
      <c r="AP67" s="130"/>
      <c r="AQ67" s="237" t="s">
        <v>209</v>
      </c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70">
        <v>149800</v>
      </c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>
        <f t="shared" si="7"/>
        <v>149800</v>
      </c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>
        <v>0</v>
      </c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2" t="s">
        <v>48</v>
      </c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4"/>
      <c r="DK67" s="72" t="s">
        <v>48</v>
      </c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4"/>
      <c r="DX67" s="70">
        <f t="shared" si="6"/>
        <v>0</v>
      </c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>
        <v>0</v>
      </c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>
        <f t="shared" si="8"/>
        <v>149800</v>
      </c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L67" s="81"/>
      <c r="FM67" s="81"/>
      <c r="FN67" s="81"/>
      <c r="FO67" s="81"/>
      <c r="FP67" s="81"/>
    </row>
    <row r="68" spans="1:172" s="37" customFormat="1" ht="22.5" customHeight="1">
      <c r="A68" s="133" t="s">
        <v>240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28" t="s">
        <v>144</v>
      </c>
      <c r="AL68" s="129"/>
      <c r="AM68" s="129"/>
      <c r="AN68" s="129"/>
      <c r="AO68" s="129"/>
      <c r="AP68" s="130"/>
      <c r="AQ68" s="237" t="s">
        <v>173</v>
      </c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70">
        <v>205840500</v>
      </c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>
        <f t="shared" si="7"/>
        <v>205840500</v>
      </c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>
        <v>16323700</v>
      </c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2" t="s">
        <v>48</v>
      </c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4"/>
      <c r="DK68" s="72" t="s">
        <v>48</v>
      </c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4"/>
      <c r="DX68" s="70">
        <f t="shared" si="6"/>
        <v>16323700</v>
      </c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>
        <v>0</v>
      </c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>
        <f t="shared" si="8"/>
        <v>189516800</v>
      </c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L68" s="69"/>
      <c r="FM68" s="69"/>
      <c r="FN68" s="69"/>
      <c r="FO68" s="69"/>
      <c r="FP68" s="69"/>
    </row>
    <row r="69" spans="1:172" s="13" customFormat="1" ht="22.5" customHeight="1">
      <c r="A69" s="133" t="s">
        <v>241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28" t="s">
        <v>100</v>
      </c>
      <c r="AL69" s="129"/>
      <c r="AM69" s="129"/>
      <c r="AN69" s="129"/>
      <c r="AO69" s="129"/>
      <c r="AP69" s="130"/>
      <c r="AQ69" s="237" t="s">
        <v>210</v>
      </c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70">
        <v>1226500</v>
      </c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>
        <f t="shared" si="7"/>
        <v>1226500</v>
      </c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>
        <v>0</v>
      </c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2" t="s">
        <v>48</v>
      </c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4"/>
      <c r="DK69" s="72" t="s">
        <v>48</v>
      </c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4"/>
      <c r="DX69" s="70">
        <f t="shared" si="6"/>
        <v>0</v>
      </c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>
        <v>0</v>
      </c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>
        <f t="shared" si="8"/>
        <v>1226500</v>
      </c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L69" s="81"/>
      <c r="FM69" s="81"/>
      <c r="FN69" s="81"/>
      <c r="FO69" s="81"/>
      <c r="FP69" s="81"/>
    </row>
    <row r="70" spans="1:172" s="13" customFormat="1" ht="22.5" customHeight="1">
      <c r="A70" s="133" t="s">
        <v>241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28" t="s">
        <v>145</v>
      </c>
      <c r="AL70" s="129"/>
      <c r="AM70" s="129"/>
      <c r="AN70" s="129"/>
      <c r="AO70" s="129"/>
      <c r="AP70" s="130"/>
      <c r="AQ70" s="237" t="s">
        <v>211</v>
      </c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70">
        <v>64600</v>
      </c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>
        <f t="shared" si="7"/>
        <v>64600</v>
      </c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>
        <v>0</v>
      </c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2" t="s">
        <v>48</v>
      </c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4"/>
      <c r="DK70" s="72" t="s">
        <v>48</v>
      </c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4"/>
      <c r="DX70" s="70">
        <f t="shared" si="6"/>
        <v>0</v>
      </c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>
        <v>0</v>
      </c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>
        <f t="shared" si="8"/>
        <v>64600</v>
      </c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L70" s="81"/>
      <c r="FM70" s="81"/>
      <c r="FN70" s="81"/>
      <c r="FO70" s="81"/>
      <c r="FP70" s="81"/>
    </row>
    <row r="71" spans="1:172" s="37" customFormat="1" ht="22.5" customHeight="1">
      <c r="A71" s="133" t="s">
        <v>240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28" t="s">
        <v>146</v>
      </c>
      <c r="AL71" s="129"/>
      <c r="AM71" s="129"/>
      <c r="AN71" s="129"/>
      <c r="AO71" s="129"/>
      <c r="AP71" s="130"/>
      <c r="AQ71" s="237" t="s">
        <v>174</v>
      </c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70">
        <v>642600</v>
      </c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>
        <f t="shared" si="7"/>
        <v>642600</v>
      </c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>
        <v>0</v>
      </c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2" t="s">
        <v>48</v>
      </c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4"/>
      <c r="DK71" s="72" t="s">
        <v>48</v>
      </c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4"/>
      <c r="DX71" s="70">
        <f t="shared" si="6"/>
        <v>0</v>
      </c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>
        <v>0</v>
      </c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>
        <f t="shared" si="8"/>
        <v>642600</v>
      </c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L71" s="69"/>
      <c r="FM71" s="69"/>
      <c r="FN71" s="69"/>
      <c r="FO71" s="69"/>
      <c r="FP71" s="69"/>
    </row>
    <row r="72" spans="1:172" s="37" customFormat="1" ht="22.5" customHeight="1">
      <c r="A72" s="133" t="s">
        <v>240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28" t="s">
        <v>147</v>
      </c>
      <c r="AL72" s="129"/>
      <c r="AM72" s="129"/>
      <c r="AN72" s="129"/>
      <c r="AO72" s="129"/>
      <c r="AP72" s="130"/>
      <c r="AQ72" s="237" t="s">
        <v>175</v>
      </c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70">
        <v>79200</v>
      </c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>
        <f t="shared" si="7"/>
        <v>79200</v>
      </c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>
        <v>0</v>
      </c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2" t="s">
        <v>48</v>
      </c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4"/>
      <c r="DK72" s="72" t="s">
        <v>48</v>
      </c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4"/>
      <c r="DX72" s="70">
        <f t="shared" si="6"/>
        <v>0</v>
      </c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>
        <v>0</v>
      </c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>
        <f t="shared" si="8"/>
        <v>79200</v>
      </c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L72" s="69"/>
      <c r="FM72" s="69"/>
      <c r="FN72" s="69"/>
      <c r="FO72" s="69"/>
      <c r="FP72" s="69"/>
    </row>
    <row r="73" spans="1:172" s="41" customFormat="1" ht="22.5" customHeight="1">
      <c r="A73" s="133" t="s">
        <v>240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28" t="s">
        <v>148</v>
      </c>
      <c r="AL73" s="129"/>
      <c r="AM73" s="129"/>
      <c r="AN73" s="129"/>
      <c r="AO73" s="129"/>
      <c r="AP73" s="130"/>
      <c r="AQ73" s="237" t="s">
        <v>176</v>
      </c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70">
        <v>2637400</v>
      </c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>
        <f t="shared" si="7"/>
        <v>2637400</v>
      </c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>
        <v>0</v>
      </c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2" t="s">
        <v>48</v>
      </c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4"/>
      <c r="DK73" s="72" t="s">
        <v>48</v>
      </c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4"/>
      <c r="DX73" s="70">
        <f t="shared" si="6"/>
        <v>0</v>
      </c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>
        <v>0</v>
      </c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>
        <f t="shared" si="8"/>
        <v>2637400</v>
      </c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L73" s="71"/>
      <c r="FM73" s="71"/>
      <c r="FN73" s="71"/>
      <c r="FO73" s="71"/>
      <c r="FP73" s="71"/>
    </row>
    <row r="74" spans="1:172" s="43" customFormat="1" ht="22.5" customHeight="1">
      <c r="A74" s="133" t="s">
        <v>241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28" t="s">
        <v>149</v>
      </c>
      <c r="AL74" s="129"/>
      <c r="AM74" s="129"/>
      <c r="AN74" s="129"/>
      <c r="AO74" s="129"/>
      <c r="AP74" s="130"/>
      <c r="AQ74" s="237" t="s">
        <v>242</v>
      </c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70">
        <f>136000-136000</f>
        <v>0</v>
      </c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>
        <f t="shared" si="7"/>
        <v>0</v>
      </c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>
        <v>0</v>
      </c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2" t="s">
        <v>48</v>
      </c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4"/>
      <c r="DK74" s="72" t="s">
        <v>48</v>
      </c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4"/>
      <c r="DX74" s="70">
        <f t="shared" si="6"/>
        <v>0</v>
      </c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>
        <v>0</v>
      </c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>
        <f t="shared" si="8"/>
        <v>0</v>
      </c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L74" s="84"/>
      <c r="FM74" s="84"/>
      <c r="FN74" s="84"/>
      <c r="FO74" s="84"/>
      <c r="FP74" s="84"/>
    </row>
    <row r="75" spans="1:172" s="41" customFormat="1" ht="22.5" customHeight="1">
      <c r="A75" s="133" t="s">
        <v>240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28" t="s">
        <v>129</v>
      </c>
      <c r="AL75" s="129"/>
      <c r="AM75" s="129"/>
      <c r="AN75" s="129"/>
      <c r="AO75" s="129"/>
      <c r="AP75" s="130"/>
      <c r="AQ75" s="237" t="s">
        <v>177</v>
      </c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70">
        <v>536900</v>
      </c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>
        <f t="shared" si="7"/>
        <v>536900</v>
      </c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>
        <v>0</v>
      </c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2" t="s">
        <v>48</v>
      </c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4"/>
      <c r="DK75" s="72" t="s">
        <v>48</v>
      </c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4"/>
      <c r="DX75" s="70">
        <f t="shared" si="6"/>
        <v>0</v>
      </c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>
        <v>0</v>
      </c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>
        <f t="shared" si="8"/>
        <v>536900</v>
      </c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L75" s="71"/>
      <c r="FM75" s="71"/>
      <c r="FN75" s="71"/>
      <c r="FO75" s="71"/>
      <c r="FP75" s="71"/>
    </row>
    <row r="76" spans="1:172" s="13" customFormat="1" ht="22.5" customHeight="1">
      <c r="A76" s="133" t="s">
        <v>241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28" t="s">
        <v>134</v>
      </c>
      <c r="AL76" s="129"/>
      <c r="AM76" s="129"/>
      <c r="AN76" s="129"/>
      <c r="AO76" s="129"/>
      <c r="AP76" s="130"/>
      <c r="AQ76" s="237" t="s">
        <v>212</v>
      </c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70">
        <f>41900-41900</f>
        <v>0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>
        <f t="shared" si="7"/>
        <v>0</v>
      </c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>
        <v>0</v>
      </c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2" t="s">
        <v>48</v>
      </c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4"/>
      <c r="DK76" s="72" t="s">
        <v>48</v>
      </c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4"/>
      <c r="DX76" s="70">
        <f t="shared" si="6"/>
        <v>0</v>
      </c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>
        <v>0</v>
      </c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>
        <f t="shared" si="8"/>
        <v>0</v>
      </c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L76" s="81"/>
      <c r="FM76" s="81"/>
      <c r="FN76" s="81"/>
      <c r="FO76" s="81"/>
      <c r="FP76" s="81"/>
    </row>
    <row r="77" spans="1:172" s="41" customFormat="1" ht="22.5" customHeight="1">
      <c r="A77" s="133" t="s">
        <v>241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28" t="s">
        <v>164</v>
      </c>
      <c r="AL77" s="129"/>
      <c r="AM77" s="129"/>
      <c r="AN77" s="129"/>
      <c r="AO77" s="129"/>
      <c r="AP77" s="130"/>
      <c r="AQ77" s="237" t="s">
        <v>213</v>
      </c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70">
        <v>358600</v>
      </c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>
        <f t="shared" si="7"/>
        <v>358600</v>
      </c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>
        <v>0</v>
      </c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2" t="s">
        <v>48</v>
      </c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4"/>
      <c r="DK77" s="72" t="s">
        <v>48</v>
      </c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4"/>
      <c r="DX77" s="70">
        <f aca="true" t="shared" si="9" ref="DX77:DX84">CH77</f>
        <v>0</v>
      </c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>
        <v>0</v>
      </c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>
        <f aca="true" t="shared" si="10" ref="EX77:EX91">BC77-DX77</f>
        <v>358600</v>
      </c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L77" s="71"/>
      <c r="FM77" s="71"/>
      <c r="FN77" s="71"/>
      <c r="FO77" s="71"/>
      <c r="FP77" s="71"/>
    </row>
    <row r="78" spans="1:172" s="41" customFormat="1" ht="22.5" customHeight="1">
      <c r="A78" s="133" t="s">
        <v>240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28" t="s">
        <v>130</v>
      </c>
      <c r="AL78" s="129"/>
      <c r="AM78" s="129"/>
      <c r="AN78" s="129"/>
      <c r="AO78" s="129"/>
      <c r="AP78" s="130"/>
      <c r="AQ78" s="237" t="s">
        <v>178</v>
      </c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70">
        <v>15000</v>
      </c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>
        <f t="shared" si="7"/>
        <v>15000</v>
      </c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>
        <v>0</v>
      </c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2" t="s">
        <v>48</v>
      </c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4"/>
      <c r="DK78" s="72" t="s">
        <v>48</v>
      </c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4"/>
      <c r="DX78" s="70">
        <f t="shared" si="9"/>
        <v>0</v>
      </c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>
        <v>0</v>
      </c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>
        <f t="shared" si="10"/>
        <v>15000</v>
      </c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L78" s="71"/>
      <c r="FM78" s="71"/>
      <c r="FN78" s="71"/>
      <c r="FO78" s="71"/>
      <c r="FP78" s="71"/>
    </row>
    <row r="79" spans="1:172" s="41" customFormat="1" ht="22.5" customHeight="1">
      <c r="A79" s="133" t="s">
        <v>241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28" t="s">
        <v>120</v>
      </c>
      <c r="AL79" s="129"/>
      <c r="AM79" s="129"/>
      <c r="AN79" s="129"/>
      <c r="AO79" s="129"/>
      <c r="AP79" s="130"/>
      <c r="AQ79" s="237" t="s">
        <v>214</v>
      </c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70">
        <v>42000</v>
      </c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>
        <f t="shared" si="7"/>
        <v>42000</v>
      </c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>
        <v>0</v>
      </c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2" t="s">
        <v>48</v>
      </c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4"/>
      <c r="DK79" s="72" t="s">
        <v>48</v>
      </c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4"/>
      <c r="DX79" s="70">
        <f t="shared" si="9"/>
        <v>0</v>
      </c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>
        <v>0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>
        <f t="shared" si="10"/>
        <v>42000</v>
      </c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L79" s="71"/>
      <c r="FM79" s="71"/>
      <c r="FN79" s="71"/>
      <c r="FO79" s="71"/>
      <c r="FP79" s="71"/>
    </row>
    <row r="80" spans="1:172" s="41" customFormat="1" ht="22.5" customHeight="1">
      <c r="A80" s="133" t="s">
        <v>241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28" t="s">
        <v>120</v>
      </c>
      <c r="AL80" s="129"/>
      <c r="AM80" s="129"/>
      <c r="AN80" s="129"/>
      <c r="AO80" s="129"/>
      <c r="AP80" s="130"/>
      <c r="AQ80" s="237" t="s">
        <v>215</v>
      </c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70">
        <v>40000</v>
      </c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>
        <v>40000</v>
      </c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>
        <v>0</v>
      </c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2" t="s">
        <v>48</v>
      </c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4"/>
      <c r="DK80" s="72" t="s">
        <v>48</v>
      </c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4"/>
      <c r="DX80" s="70">
        <f>CH80</f>
        <v>0</v>
      </c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>
        <v>0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>
        <f>BC80-DX80</f>
        <v>40000</v>
      </c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L80" s="71"/>
      <c r="FM80" s="71"/>
      <c r="FN80" s="71"/>
      <c r="FO80" s="71"/>
      <c r="FP80" s="71"/>
    </row>
    <row r="81" spans="1:172" s="41" customFormat="1" ht="22.5" customHeight="1">
      <c r="A81" s="133" t="s">
        <v>243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28" t="s">
        <v>121</v>
      </c>
      <c r="AL81" s="129"/>
      <c r="AM81" s="129"/>
      <c r="AN81" s="129"/>
      <c r="AO81" s="129"/>
      <c r="AP81" s="130"/>
      <c r="AQ81" s="237" t="s">
        <v>179</v>
      </c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70">
        <v>20000</v>
      </c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>
        <v>20000</v>
      </c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>
        <v>0</v>
      </c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2" t="s">
        <v>48</v>
      </c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4"/>
      <c r="DK81" s="72" t="s">
        <v>48</v>
      </c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4"/>
      <c r="DX81" s="70">
        <f t="shared" si="9"/>
        <v>0</v>
      </c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>
        <v>0</v>
      </c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>
        <f t="shared" si="10"/>
        <v>20000</v>
      </c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L81" s="71"/>
      <c r="FM81" s="71"/>
      <c r="FN81" s="71"/>
      <c r="FO81" s="71"/>
      <c r="FP81" s="71"/>
    </row>
    <row r="82" spans="1:172" s="41" customFormat="1" ht="22.5" customHeight="1">
      <c r="A82" s="133" t="s">
        <v>241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28" t="s">
        <v>228</v>
      </c>
      <c r="AL82" s="129"/>
      <c r="AM82" s="129"/>
      <c r="AN82" s="129"/>
      <c r="AO82" s="129"/>
      <c r="AP82" s="130"/>
      <c r="AQ82" s="237" t="s">
        <v>216</v>
      </c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70">
        <v>2050700</v>
      </c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>
        <f>BC82</f>
        <v>2050700</v>
      </c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>
        <v>0</v>
      </c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2" t="s">
        <v>48</v>
      </c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4"/>
      <c r="DK82" s="72" t="s">
        <v>48</v>
      </c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4"/>
      <c r="DX82" s="70">
        <f t="shared" si="9"/>
        <v>0</v>
      </c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>
        <v>0</v>
      </c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>
        <f t="shared" si="10"/>
        <v>2050700</v>
      </c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L82" s="71"/>
      <c r="FM82" s="71"/>
      <c r="FN82" s="71"/>
      <c r="FO82" s="71"/>
      <c r="FP82" s="71"/>
    </row>
    <row r="83" spans="1:172" s="41" customFormat="1" ht="22.5" customHeight="1">
      <c r="A83" s="133" t="s">
        <v>241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28" t="s">
        <v>229</v>
      </c>
      <c r="AL83" s="129"/>
      <c r="AM83" s="129"/>
      <c r="AN83" s="129"/>
      <c r="AO83" s="129"/>
      <c r="AP83" s="130"/>
      <c r="AQ83" s="237" t="s">
        <v>220</v>
      </c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70">
        <v>107900</v>
      </c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>
        <f>BC83</f>
        <v>107900</v>
      </c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>
        <v>0</v>
      </c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2" t="s">
        <v>48</v>
      </c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4"/>
      <c r="DK83" s="72" t="s">
        <v>48</v>
      </c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4"/>
      <c r="DX83" s="70">
        <f t="shared" si="9"/>
        <v>0</v>
      </c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>
        <v>0</v>
      </c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>
        <f t="shared" si="10"/>
        <v>107900</v>
      </c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L83" s="71"/>
      <c r="FM83" s="71"/>
      <c r="FN83" s="71"/>
      <c r="FO83" s="71"/>
      <c r="FP83" s="71"/>
    </row>
    <row r="84" spans="1:172" s="13" customFormat="1" ht="18" customHeight="1">
      <c r="A84" s="270" t="s">
        <v>244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305"/>
      <c r="AK84" s="128" t="s">
        <v>230</v>
      </c>
      <c r="AL84" s="129"/>
      <c r="AM84" s="129"/>
      <c r="AN84" s="129"/>
      <c r="AO84" s="129"/>
      <c r="AP84" s="130"/>
      <c r="AQ84" s="146" t="s">
        <v>180</v>
      </c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8"/>
      <c r="BC84" s="72">
        <v>174400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4"/>
      <c r="BU84" s="72">
        <f aca="true" t="shared" si="11" ref="BU84:BU91">BC84</f>
        <v>174400</v>
      </c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4"/>
      <c r="CH84" s="72">
        <v>27503.1</v>
      </c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4"/>
      <c r="CX84" s="72" t="s">
        <v>48</v>
      </c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4"/>
      <c r="DK84" s="72" t="s">
        <v>48</v>
      </c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4"/>
      <c r="DX84" s="72">
        <f t="shared" si="9"/>
        <v>27503.1</v>
      </c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4"/>
      <c r="EK84" s="72">
        <v>0</v>
      </c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4"/>
      <c r="EX84" s="72">
        <f t="shared" si="10"/>
        <v>146896.9</v>
      </c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4"/>
      <c r="FL84" s="81"/>
      <c r="FM84" s="81"/>
      <c r="FN84" s="81"/>
      <c r="FO84" s="81"/>
      <c r="FP84" s="81"/>
    </row>
    <row r="85" spans="1:172" s="13" customFormat="1" ht="15.75" customHeight="1">
      <c r="A85" s="270" t="s">
        <v>246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128" t="s">
        <v>231</v>
      </c>
      <c r="AL85" s="129"/>
      <c r="AM85" s="129"/>
      <c r="AN85" s="129"/>
      <c r="AO85" s="129"/>
      <c r="AP85" s="130"/>
      <c r="AQ85" s="237" t="s">
        <v>181</v>
      </c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70">
        <v>2564500</v>
      </c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>
        <f t="shared" si="11"/>
        <v>2564500</v>
      </c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>
        <v>52068</v>
      </c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 t="s">
        <v>48</v>
      </c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 t="s">
        <v>48</v>
      </c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>
        <f aca="true" t="shared" si="12" ref="DX85:DX96">CH85</f>
        <v>52068</v>
      </c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>
        <v>102321.05</v>
      </c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5">
        <f t="shared" si="10"/>
        <v>2512432</v>
      </c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L85" s="82"/>
      <c r="FM85" s="82"/>
      <c r="FN85" s="82"/>
      <c r="FO85" s="82"/>
      <c r="FP85" s="82"/>
    </row>
    <row r="86" spans="1:172" s="13" customFormat="1" ht="15.75" customHeight="1">
      <c r="A86" s="270" t="s">
        <v>247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143" t="s">
        <v>232</v>
      </c>
      <c r="AL86" s="144"/>
      <c r="AM86" s="144"/>
      <c r="AN86" s="144"/>
      <c r="AO86" s="144"/>
      <c r="AP86" s="145"/>
      <c r="AQ86" s="237" t="s">
        <v>182</v>
      </c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70">
        <v>288600</v>
      </c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>
        <f t="shared" si="11"/>
        <v>288600</v>
      </c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>
        <v>0</v>
      </c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 t="s">
        <v>48</v>
      </c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 t="s">
        <v>48</v>
      </c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>
        <f t="shared" si="12"/>
        <v>0</v>
      </c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>
        <v>0</v>
      </c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5">
        <f t="shared" si="10"/>
        <v>288600</v>
      </c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L86" s="82"/>
      <c r="FM86" s="82"/>
      <c r="FN86" s="82"/>
      <c r="FO86" s="82"/>
      <c r="FP86" s="82"/>
    </row>
    <row r="87" spans="1:172" s="13" customFormat="1" ht="15.75" customHeight="1">
      <c r="A87" s="270" t="s">
        <v>248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143" t="s">
        <v>233</v>
      </c>
      <c r="AL87" s="144"/>
      <c r="AM87" s="144"/>
      <c r="AN87" s="144"/>
      <c r="AO87" s="144"/>
      <c r="AP87" s="145"/>
      <c r="AQ87" s="237" t="s">
        <v>183</v>
      </c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70">
        <v>771300</v>
      </c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>
        <f t="shared" si="11"/>
        <v>771300</v>
      </c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>
        <v>0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 t="s">
        <v>48</v>
      </c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 t="s">
        <v>48</v>
      </c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>
        <f t="shared" si="12"/>
        <v>0</v>
      </c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>
        <v>53775.86</v>
      </c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5">
        <f t="shared" si="10"/>
        <v>771300</v>
      </c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L87" s="82"/>
      <c r="FM87" s="82"/>
      <c r="FN87" s="82"/>
      <c r="FO87" s="82"/>
      <c r="FP87" s="82"/>
    </row>
    <row r="88" spans="1:172" s="13" customFormat="1" ht="15.75" customHeight="1">
      <c r="A88" s="270" t="s">
        <v>245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143" t="s">
        <v>234</v>
      </c>
      <c r="AL88" s="144"/>
      <c r="AM88" s="144"/>
      <c r="AN88" s="144"/>
      <c r="AO88" s="144"/>
      <c r="AP88" s="145"/>
      <c r="AQ88" s="237" t="s">
        <v>184</v>
      </c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70">
        <v>575700</v>
      </c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>
        <f t="shared" si="11"/>
        <v>575700</v>
      </c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>
        <v>5617.01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 t="s">
        <v>48</v>
      </c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 t="s">
        <v>48</v>
      </c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>
        <f t="shared" si="12"/>
        <v>5617.01</v>
      </c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>
        <v>0</v>
      </c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5">
        <f t="shared" si="10"/>
        <v>570082.99</v>
      </c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L88" s="82"/>
      <c r="FM88" s="82"/>
      <c r="FN88" s="82"/>
      <c r="FO88" s="82"/>
      <c r="FP88" s="82"/>
    </row>
    <row r="89" spans="1:172" s="20" customFormat="1" ht="15.75" customHeight="1">
      <c r="A89" s="270" t="s">
        <v>249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143" t="s">
        <v>235</v>
      </c>
      <c r="AL89" s="144"/>
      <c r="AM89" s="144"/>
      <c r="AN89" s="144"/>
      <c r="AO89" s="144"/>
      <c r="AP89" s="145"/>
      <c r="AQ89" s="237" t="s">
        <v>185</v>
      </c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70">
        <v>1700</v>
      </c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>
        <f t="shared" si="11"/>
        <v>1700</v>
      </c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>
        <v>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 t="s">
        <v>48</v>
      </c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 t="s">
        <v>48</v>
      </c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>
        <f t="shared" si="12"/>
        <v>0</v>
      </c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>
        <v>0</v>
      </c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5">
        <f t="shared" si="10"/>
        <v>1700</v>
      </c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L89" s="85"/>
      <c r="FM89" s="85"/>
      <c r="FN89" s="85"/>
      <c r="FO89" s="85"/>
      <c r="FP89" s="85"/>
    </row>
    <row r="90" spans="1:172" s="20" customFormat="1" ht="35.25" customHeight="1">
      <c r="A90" s="133" t="s">
        <v>240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43" t="s">
        <v>236</v>
      </c>
      <c r="AL90" s="144"/>
      <c r="AM90" s="144"/>
      <c r="AN90" s="144"/>
      <c r="AO90" s="144"/>
      <c r="AP90" s="145"/>
      <c r="AQ90" s="237" t="s">
        <v>186</v>
      </c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70">
        <v>1058000</v>
      </c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>
        <f>BC90</f>
        <v>1058000</v>
      </c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>
        <v>87086.59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 t="s">
        <v>48</v>
      </c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 t="s">
        <v>48</v>
      </c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>
        <f t="shared" si="12"/>
        <v>87086.59</v>
      </c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>
        <v>0</v>
      </c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5">
        <f t="shared" si="10"/>
        <v>970913.41</v>
      </c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L90" s="85"/>
      <c r="FM90" s="85"/>
      <c r="FN90" s="85"/>
      <c r="FO90" s="85"/>
      <c r="FP90" s="85"/>
    </row>
    <row r="91" spans="1:172" s="13" customFormat="1" ht="24" customHeight="1">
      <c r="A91" s="133" t="s">
        <v>252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43" t="s">
        <v>237</v>
      </c>
      <c r="AL91" s="144"/>
      <c r="AM91" s="144"/>
      <c r="AN91" s="144"/>
      <c r="AO91" s="144"/>
      <c r="AP91" s="145"/>
      <c r="AQ91" s="237" t="s">
        <v>187</v>
      </c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70">
        <v>2495900</v>
      </c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>
        <f t="shared" si="11"/>
        <v>2495900</v>
      </c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>
        <v>192382.45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 t="s">
        <v>48</v>
      </c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 t="s">
        <v>48</v>
      </c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>
        <f t="shared" si="12"/>
        <v>192382.45</v>
      </c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>
        <v>0</v>
      </c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5">
        <f t="shared" si="10"/>
        <v>2303517.55</v>
      </c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L91" s="18"/>
      <c r="FM91" s="18"/>
      <c r="FN91" s="18"/>
      <c r="FO91" s="18"/>
      <c r="FP91" s="18"/>
    </row>
    <row r="92" spans="1:172" s="13" customFormat="1" ht="15.75" customHeight="1">
      <c r="A92" s="270" t="s">
        <v>246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143" t="s">
        <v>238</v>
      </c>
      <c r="AL92" s="144"/>
      <c r="AM92" s="144"/>
      <c r="AN92" s="144"/>
      <c r="AO92" s="144"/>
      <c r="AP92" s="145"/>
      <c r="AQ92" s="237" t="s">
        <v>188</v>
      </c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52">
        <f>39200-620</f>
        <v>38580</v>
      </c>
      <c r="BD92" s="52"/>
      <c r="BE92" s="52"/>
      <c r="BF92" s="52"/>
      <c r="BG92" s="52"/>
      <c r="BH92" s="52"/>
      <c r="BI92" s="52"/>
      <c r="BJ92" s="52"/>
      <c r="BK92" s="72">
        <v>571000</v>
      </c>
      <c r="BL92" s="73"/>
      <c r="BM92" s="73"/>
      <c r="BN92" s="73"/>
      <c r="BO92" s="73"/>
      <c r="BP92" s="73"/>
      <c r="BQ92" s="73"/>
      <c r="BR92" s="73"/>
      <c r="BS92" s="73"/>
      <c r="BT92" s="74"/>
      <c r="BU92" s="72">
        <f>BK92</f>
        <v>571000</v>
      </c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4"/>
      <c r="CH92" s="70">
        <v>20092.64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2" t="s">
        <v>48</v>
      </c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4"/>
      <c r="DK92" s="72" t="s">
        <v>48</v>
      </c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4"/>
      <c r="DX92" s="72">
        <f t="shared" si="12"/>
        <v>20092.64</v>
      </c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4"/>
      <c r="EK92" s="72">
        <v>13907.36</v>
      </c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4"/>
      <c r="EX92" s="86">
        <f>BU92-CH92</f>
        <v>550907.36</v>
      </c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8"/>
      <c r="FL92" s="18"/>
      <c r="FM92" s="18"/>
      <c r="FN92" s="18"/>
      <c r="FO92" s="18"/>
      <c r="FP92" s="18"/>
    </row>
    <row r="93" spans="1:172" s="13" customFormat="1" ht="15.75" customHeight="1">
      <c r="A93" s="270" t="s">
        <v>247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143" t="s">
        <v>122</v>
      </c>
      <c r="AL93" s="144"/>
      <c r="AM93" s="144"/>
      <c r="AN93" s="144"/>
      <c r="AO93" s="144"/>
      <c r="AP93" s="145"/>
      <c r="AQ93" s="237" t="s">
        <v>189</v>
      </c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70">
        <v>72100</v>
      </c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>
        <f>BC93</f>
        <v>72100</v>
      </c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>
        <v>0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 t="s">
        <v>48</v>
      </c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 t="s">
        <v>48</v>
      </c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>
        <f t="shared" si="12"/>
        <v>0</v>
      </c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>
        <v>0</v>
      </c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5">
        <f>BC93-DX93</f>
        <v>72100</v>
      </c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L93" s="82"/>
      <c r="FM93" s="82"/>
      <c r="FN93" s="82"/>
      <c r="FO93" s="82"/>
      <c r="FP93" s="82"/>
    </row>
    <row r="94" spans="1:172" s="13" customFormat="1" ht="15.75" customHeight="1">
      <c r="A94" s="270" t="s">
        <v>248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143" t="s">
        <v>123</v>
      </c>
      <c r="AL94" s="144"/>
      <c r="AM94" s="144"/>
      <c r="AN94" s="144"/>
      <c r="AO94" s="144"/>
      <c r="AP94" s="145"/>
      <c r="AQ94" s="237" t="s">
        <v>190</v>
      </c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70">
        <v>172000</v>
      </c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>
        <f>BC94</f>
        <v>172000</v>
      </c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>
        <v>0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 t="s">
        <v>48</v>
      </c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 t="s">
        <v>48</v>
      </c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>
        <f>CH94</f>
        <v>0</v>
      </c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>
        <v>11000</v>
      </c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5">
        <f>BC94-DX94</f>
        <v>172000</v>
      </c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L94" s="82"/>
      <c r="FM94" s="82"/>
      <c r="FN94" s="82"/>
      <c r="FO94" s="82"/>
      <c r="FP94" s="82"/>
    </row>
    <row r="95" spans="1:172" s="13" customFormat="1" ht="15.75" customHeight="1">
      <c r="A95" s="270" t="s">
        <v>245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143" t="s">
        <v>124</v>
      </c>
      <c r="AL95" s="144"/>
      <c r="AM95" s="144"/>
      <c r="AN95" s="144"/>
      <c r="AO95" s="144"/>
      <c r="AP95" s="145"/>
      <c r="AQ95" s="237" t="s">
        <v>191</v>
      </c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70">
        <v>32900</v>
      </c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>
        <f>BC95</f>
        <v>32900</v>
      </c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>
        <v>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 t="s">
        <v>48</v>
      </c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 t="s">
        <v>48</v>
      </c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>
        <f t="shared" si="12"/>
        <v>0</v>
      </c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>
        <v>0</v>
      </c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5">
        <f>BC95-DX95</f>
        <v>32900</v>
      </c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L95" s="82"/>
      <c r="FM95" s="82"/>
      <c r="FN95" s="82"/>
      <c r="FO95" s="82"/>
      <c r="FP95" s="82"/>
    </row>
    <row r="96" spans="1:172" s="13" customFormat="1" ht="23.25" customHeight="1">
      <c r="A96" s="133" t="s">
        <v>241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43" t="s">
        <v>158</v>
      </c>
      <c r="AL96" s="144"/>
      <c r="AM96" s="144"/>
      <c r="AN96" s="144"/>
      <c r="AO96" s="144"/>
      <c r="AP96" s="145"/>
      <c r="AQ96" s="237" t="s">
        <v>217</v>
      </c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70">
        <v>450000</v>
      </c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>
        <f>BC96</f>
        <v>450000</v>
      </c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>
        <v>0</v>
      </c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 t="s">
        <v>48</v>
      </c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 t="s">
        <v>48</v>
      </c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>
        <f t="shared" si="12"/>
        <v>0</v>
      </c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>
        <v>0</v>
      </c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5">
        <f>BC96-DX96</f>
        <v>450000</v>
      </c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L96" s="82"/>
      <c r="FM96" s="82"/>
      <c r="FN96" s="82"/>
      <c r="FO96" s="82"/>
      <c r="FP96" s="82"/>
    </row>
    <row r="97" spans="1:192" s="13" customFormat="1" ht="17.25" customHeight="1">
      <c r="A97" s="297" t="s">
        <v>245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128" t="s">
        <v>151</v>
      </c>
      <c r="AL97" s="129"/>
      <c r="AM97" s="129"/>
      <c r="AN97" s="129"/>
      <c r="AO97" s="129"/>
      <c r="AP97" s="130"/>
      <c r="AQ97" s="237" t="s">
        <v>192</v>
      </c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70">
        <v>3400</v>
      </c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>
        <f aca="true" t="shared" si="13" ref="BU97:BU103">BC97</f>
        <v>3400</v>
      </c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>
        <v>0</v>
      </c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 t="s">
        <v>48</v>
      </c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 t="s">
        <v>48</v>
      </c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>
        <f>CH97</f>
        <v>0</v>
      </c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>
        <v>0</v>
      </c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>
        <f aca="true" t="shared" si="14" ref="EX97:EX103">BC97-DX97</f>
        <v>3400</v>
      </c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L97" s="18"/>
      <c r="FM97" s="18"/>
      <c r="FN97" s="18"/>
      <c r="FO97" s="18"/>
      <c r="FP97" s="18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</row>
    <row r="98" spans="1:192" s="13" customFormat="1" ht="15.75" customHeight="1">
      <c r="A98" s="270" t="s">
        <v>250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128" t="s">
        <v>152</v>
      </c>
      <c r="AL98" s="129"/>
      <c r="AM98" s="129"/>
      <c r="AN98" s="129"/>
      <c r="AO98" s="129"/>
      <c r="AP98" s="130"/>
      <c r="AQ98" s="237" t="s">
        <v>193</v>
      </c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70">
        <v>244000</v>
      </c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>
        <f t="shared" si="13"/>
        <v>244000</v>
      </c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>
        <v>0</v>
      </c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2" t="s">
        <v>48</v>
      </c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4"/>
      <c r="DK98" s="70" t="s">
        <v>48</v>
      </c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1"/>
      <c r="DX98" s="72">
        <f aca="true" t="shared" si="15" ref="DX98:DX104">CH98</f>
        <v>0</v>
      </c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4"/>
      <c r="EK98" s="70">
        <v>0</v>
      </c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>
        <f t="shared" si="14"/>
        <v>244000</v>
      </c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L98" s="18"/>
      <c r="FM98" s="18"/>
      <c r="FN98" s="18"/>
      <c r="FO98" s="18"/>
      <c r="FP98" s="18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</row>
    <row r="99" spans="1:192" s="20" customFormat="1" ht="15.75" customHeight="1">
      <c r="A99" s="297" t="s">
        <v>245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128" t="s">
        <v>153</v>
      </c>
      <c r="AL99" s="129"/>
      <c r="AM99" s="129"/>
      <c r="AN99" s="129"/>
      <c r="AO99" s="129"/>
      <c r="AP99" s="130"/>
      <c r="AQ99" s="280" t="s">
        <v>194</v>
      </c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89">
        <v>53900</v>
      </c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70">
        <f t="shared" si="13"/>
        <v>53900</v>
      </c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89">
        <v>0</v>
      </c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 t="s">
        <v>48</v>
      </c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 t="s">
        <v>48</v>
      </c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>
        <f t="shared" si="15"/>
        <v>0</v>
      </c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>
        <v>0</v>
      </c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>
        <f t="shared" si="14"/>
        <v>53900</v>
      </c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L99" s="19"/>
      <c r="FM99" s="19"/>
      <c r="FN99" s="19"/>
      <c r="FO99" s="19"/>
      <c r="FP99" s="19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</row>
    <row r="100" spans="1:192" s="20" customFormat="1" ht="15.75" customHeight="1">
      <c r="A100" s="270" t="s">
        <v>250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128" t="s">
        <v>154</v>
      </c>
      <c r="AL100" s="129"/>
      <c r="AM100" s="129"/>
      <c r="AN100" s="129"/>
      <c r="AO100" s="129"/>
      <c r="AP100" s="130"/>
      <c r="AQ100" s="280" t="s">
        <v>195</v>
      </c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89">
        <v>2691500</v>
      </c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70">
        <f t="shared" si="13"/>
        <v>2691500</v>
      </c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89">
        <v>0</v>
      </c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 t="s">
        <v>48</v>
      </c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 t="s">
        <v>48</v>
      </c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>
        <f t="shared" si="15"/>
        <v>0</v>
      </c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>
        <v>0</v>
      </c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>
        <f t="shared" si="14"/>
        <v>2691500</v>
      </c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L100" s="19"/>
      <c r="FM100" s="19"/>
      <c r="FN100" s="19"/>
      <c r="FO100" s="19"/>
      <c r="FP100" s="19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</row>
    <row r="101" spans="1:192" s="13" customFormat="1" ht="15.75" customHeight="1">
      <c r="A101" s="270" t="s">
        <v>250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128" t="s">
        <v>155</v>
      </c>
      <c r="AL101" s="129"/>
      <c r="AM101" s="129"/>
      <c r="AN101" s="129"/>
      <c r="AO101" s="129"/>
      <c r="AP101" s="130"/>
      <c r="AQ101" s="280" t="s">
        <v>196</v>
      </c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70">
        <v>60000</v>
      </c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>
        <f>BC101</f>
        <v>60000</v>
      </c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>
        <v>0</v>
      </c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2" t="s">
        <v>48</v>
      </c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4"/>
      <c r="DK101" s="70" t="s">
        <v>48</v>
      </c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1"/>
      <c r="DX101" s="72">
        <f>CH101</f>
        <v>0</v>
      </c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4"/>
      <c r="EK101" s="70">
        <v>0</v>
      </c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>
        <f>BC101-DX101</f>
        <v>60000</v>
      </c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L101" s="18"/>
      <c r="FM101" s="18"/>
      <c r="FN101" s="18"/>
      <c r="FO101" s="18"/>
      <c r="FP101" s="18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</row>
    <row r="102" spans="1:192" s="13" customFormat="1" ht="15.75" customHeight="1">
      <c r="A102" s="297" t="s">
        <v>251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128" t="s">
        <v>156</v>
      </c>
      <c r="AL102" s="129"/>
      <c r="AM102" s="129"/>
      <c r="AN102" s="129"/>
      <c r="AO102" s="129"/>
      <c r="AP102" s="130"/>
      <c r="AQ102" s="280" t="s">
        <v>197</v>
      </c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70">
        <v>1143600</v>
      </c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>
        <f t="shared" si="13"/>
        <v>1143600</v>
      </c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>
        <v>0</v>
      </c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2" t="s">
        <v>48</v>
      </c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4"/>
      <c r="DK102" s="70" t="s">
        <v>48</v>
      </c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1"/>
      <c r="DX102" s="72">
        <f t="shared" si="15"/>
        <v>0</v>
      </c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4"/>
      <c r="EK102" s="70">
        <v>124538</v>
      </c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>
        <f t="shared" si="14"/>
        <v>1143600</v>
      </c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L102" s="18"/>
      <c r="FM102" s="18"/>
      <c r="FN102" s="18"/>
      <c r="FO102" s="18"/>
      <c r="FP102" s="18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</row>
    <row r="103" spans="1:192" s="13" customFormat="1" ht="15.75" customHeight="1">
      <c r="A103" s="270" t="s">
        <v>250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81" t="s">
        <v>157</v>
      </c>
      <c r="AL103" s="281"/>
      <c r="AM103" s="281"/>
      <c r="AN103" s="281"/>
      <c r="AO103" s="281"/>
      <c r="AP103" s="281"/>
      <c r="AQ103" s="280" t="s">
        <v>198</v>
      </c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70">
        <v>10984300</v>
      </c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>
        <f t="shared" si="13"/>
        <v>10984300</v>
      </c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>
        <v>690627</v>
      </c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2" t="s">
        <v>48</v>
      </c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4"/>
      <c r="DK103" s="70" t="s">
        <v>48</v>
      </c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1"/>
      <c r="DX103" s="72">
        <f t="shared" si="15"/>
        <v>690627</v>
      </c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4"/>
      <c r="EK103" s="70">
        <v>41129</v>
      </c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>
        <f t="shared" si="14"/>
        <v>10293673</v>
      </c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L103" s="18"/>
      <c r="FM103" s="18"/>
      <c r="FN103" s="18"/>
      <c r="FO103" s="18"/>
      <c r="FP103" s="18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</row>
    <row r="104" spans="1:166" ht="25.5" customHeight="1" thickBot="1">
      <c r="A104" s="282" t="s">
        <v>83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308" t="s">
        <v>113</v>
      </c>
      <c r="AL104" s="308"/>
      <c r="AM104" s="308"/>
      <c r="AN104" s="308"/>
      <c r="AO104" s="308"/>
      <c r="AP104" s="308"/>
      <c r="AQ104" s="283" t="s">
        <v>33</v>
      </c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72" t="s">
        <v>33</v>
      </c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95" t="s">
        <v>33</v>
      </c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>
        <f>CF19-CH48</f>
        <v>-5753684.700000003</v>
      </c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 t="s">
        <v>48</v>
      </c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 t="s">
        <v>48</v>
      </c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>
        <f t="shared" si="15"/>
        <v>-5753684.700000003</v>
      </c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 t="s">
        <v>33</v>
      </c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 t="s">
        <v>33</v>
      </c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</row>
    <row r="105" spans="1:166" ht="25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9"/>
      <c r="AL105" s="39"/>
      <c r="AM105" s="39"/>
      <c r="AN105" s="39"/>
      <c r="AO105" s="39"/>
      <c r="AP105" s="39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</row>
    <row r="106" spans="1:166" ht="18" customHeight="1">
      <c r="A106" s="242" t="s">
        <v>31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2"/>
      <c r="DX106" s="242"/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2"/>
      <c r="EK106" s="242"/>
      <c r="EL106" s="242"/>
      <c r="EM106" s="242"/>
      <c r="EN106" s="242"/>
      <c r="EO106" s="242"/>
      <c r="EP106" s="242"/>
      <c r="EQ106" s="242"/>
      <c r="ER106" s="242"/>
      <c r="ES106" s="242"/>
      <c r="ET106" s="242"/>
      <c r="EU106" s="242"/>
      <c r="EV106" s="242"/>
      <c r="EW106" s="242"/>
      <c r="EX106" s="242"/>
      <c r="EY106" s="242"/>
      <c r="EZ106" s="242"/>
      <c r="FA106" s="242"/>
      <c r="FB106" s="242"/>
      <c r="FC106" s="242"/>
      <c r="FD106" s="242"/>
      <c r="FE106" s="242"/>
      <c r="FF106" s="242"/>
      <c r="FG106" s="242"/>
      <c r="FH106" s="242"/>
      <c r="FI106" s="242"/>
      <c r="FJ106" s="242"/>
    </row>
    <row r="107" spans="1:166" ht="11.25" customHeight="1">
      <c r="A107" s="96" t="s">
        <v>7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8"/>
      <c r="AP107" s="96" t="s">
        <v>15</v>
      </c>
      <c r="AQ107" s="97"/>
      <c r="AR107" s="97"/>
      <c r="AS107" s="97"/>
      <c r="AT107" s="97"/>
      <c r="AU107" s="98"/>
      <c r="AV107" s="96" t="s">
        <v>53</v>
      </c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8"/>
      <c r="BL107" s="96" t="s">
        <v>56</v>
      </c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8"/>
      <c r="CF107" s="92" t="s">
        <v>16</v>
      </c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4"/>
      <c r="ET107" s="108" t="s">
        <v>20</v>
      </c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</row>
    <row r="108" spans="1:166" ht="69.75" customHeight="1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1"/>
      <c r="AP108" s="99"/>
      <c r="AQ108" s="100"/>
      <c r="AR108" s="100"/>
      <c r="AS108" s="100"/>
      <c r="AT108" s="100"/>
      <c r="AU108" s="101"/>
      <c r="AV108" s="99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1"/>
      <c r="BL108" s="99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1"/>
      <c r="CF108" s="93" t="s">
        <v>57</v>
      </c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4"/>
      <c r="CW108" s="92" t="s">
        <v>17</v>
      </c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4"/>
      <c r="DN108" s="92" t="s">
        <v>18</v>
      </c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4"/>
      <c r="EE108" s="92" t="s">
        <v>19</v>
      </c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4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</row>
    <row r="109" spans="1:166" ht="12" thickBot="1">
      <c r="A109" s="137">
        <v>1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9"/>
      <c r="AP109" s="137">
        <v>2</v>
      </c>
      <c r="AQ109" s="138"/>
      <c r="AR109" s="138"/>
      <c r="AS109" s="138"/>
      <c r="AT109" s="138"/>
      <c r="AU109" s="139"/>
      <c r="AV109" s="137">
        <v>3</v>
      </c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9"/>
      <c r="BL109" s="137">
        <v>4</v>
      </c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9"/>
      <c r="CF109" s="137">
        <v>5</v>
      </c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9"/>
      <c r="CW109" s="137">
        <v>6</v>
      </c>
      <c r="CX109" s="138"/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9"/>
      <c r="DN109" s="137">
        <v>7</v>
      </c>
      <c r="DO109" s="138"/>
      <c r="DP109" s="138"/>
      <c r="DQ109" s="138"/>
      <c r="DR109" s="138"/>
      <c r="DS109" s="138"/>
      <c r="DT109" s="138"/>
      <c r="DU109" s="138"/>
      <c r="DV109" s="138"/>
      <c r="DW109" s="138"/>
      <c r="DX109" s="138"/>
      <c r="DY109" s="138"/>
      <c r="DZ109" s="138"/>
      <c r="EA109" s="138"/>
      <c r="EB109" s="138"/>
      <c r="EC109" s="138"/>
      <c r="ED109" s="139"/>
      <c r="EE109" s="137">
        <v>8</v>
      </c>
      <c r="EF109" s="138"/>
      <c r="EG109" s="138"/>
      <c r="EH109" s="138"/>
      <c r="EI109" s="138"/>
      <c r="EJ109" s="138"/>
      <c r="EK109" s="138"/>
      <c r="EL109" s="138"/>
      <c r="EM109" s="138"/>
      <c r="EN109" s="138"/>
      <c r="EO109" s="138"/>
      <c r="EP109" s="138"/>
      <c r="EQ109" s="138"/>
      <c r="ER109" s="138"/>
      <c r="ES109" s="139"/>
      <c r="ET109" s="106">
        <v>9</v>
      </c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</row>
    <row r="110" spans="1:166" ht="23.25" customHeight="1">
      <c r="A110" s="301" t="s">
        <v>21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53" t="s">
        <v>24</v>
      </c>
      <c r="AQ110" s="337" t="s">
        <v>24</v>
      </c>
      <c r="AR110" s="338"/>
      <c r="AS110" s="338"/>
      <c r="AT110" s="338"/>
      <c r="AU110" s="339"/>
      <c r="AV110" s="342" t="s">
        <v>33</v>
      </c>
      <c r="AW110" s="342"/>
      <c r="AX110" s="342"/>
      <c r="AY110" s="342"/>
      <c r="AZ110" s="342"/>
      <c r="BA110" s="342"/>
      <c r="BB110" s="342"/>
      <c r="BC110" s="342"/>
      <c r="BD110" s="342"/>
      <c r="BE110" s="337"/>
      <c r="BF110" s="338"/>
      <c r="BG110" s="338"/>
      <c r="BH110" s="338"/>
      <c r="BI110" s="338"/>
      <c r="BJ110" s="338"/>
      <c r="BK110" s="339"/>
      <c r="BL110" s="105">
        <f>BL121</f>
        <v>109870400</v>
      </c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>
        <f>SUM(CF124)</f>
        <v>5753684.700000003</v>
      </c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 t="s">
        <v>48</v>
      </c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 t="s">
        <v>48</v>
      </c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>
        <f>SUM(CF110)</f>
        <v>5753684.700000003</v>
      </c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>
        <f>BL110-EE110</f>
        <v>104116715.3</v>
      </c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7"/>
    </row>
    <row r="111" spans="1:166" ht="12.75" customHeight="1">
      <c r="A111" s="335" t="s">
        <v>14</v>
      </c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54"/>
      <c r="AQ111" s="292"/>
      <c r="AR111" s="293"/>
      <c r="AS111" s="293"/>
      <c r="AT111" s="293"/>
      <c r="AU111" s="293"/>
      <c r="AV111" s="292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120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0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0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0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02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2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4"/>
    </row>
    <row r="112" spans="1:166" ht="24" customHeight="1">
      <c r="A112" s="346" t="s">
        <v>26</v>
      </c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54" t="s">
        <v>25</v>
      </c>
      <c r="AQ112" s="276" t="s">
        <v>25</v>
      </c>
      <c r="AR112" s="340"/>
      <c r="AS112" s="340"/>
      <c r="AT112" s="340"/>
      <c r="AU112" s="341"/>
      <c r="AV112" s="276" t="s">
        <v>33</v>
      </c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8"/>
      <c r="BL112" s="109">
        <f>BL121</f>
        <v>109870400</v>
      </c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f>CF110</f>
        <v>5753684.700000003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14" t="s">
        <v>48</v>
      </c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 t="s">
        <v>48</v>
      </c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09">
        <f>EE110</f>
        <v>5753684.700000003</v>
      </c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>
        <f>ET110</f>
        <v>104116715.3</v>
      </c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10"/>
    </row>
    <row r="113" spans="1:166" ht="12.75" customHeight="1">
      <c r="A113" s="335" t="s">
        <v>27</v>
      </c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49"/>
      <c r="AQ113" s="303"/>
      <c r="AR113" s="304"/>
      <c r="AS113" s="304"/>
      <c r="AT113" s="304"/>
      <c r="AU113" s="304"/>
      <c r="AV113" s="303"/>
      <c r="AW113" s="304"/>
      <c r="AX113" s="304"/>
      <c r="AY113" s="304"/>
      <c r="AZ113" s="304"/>
      <c r="BA113" s="304"/>
      <c r="BB113" s="304"/>
      <c r="BC113" s="304"/>
      <c r="BD113" s="304"/>
      <c r="BE113" s="304"/>
      <c r="BF113" s="304"/>
      <c r="BG113" s="304"/>
      <c r="BH113" s="304"/>
      <c r="BI113" s="304"/>
      <c r="BJ113" s="304"/>
      <c r="BK113" s="304"/>
      <c r="BL113" s="115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5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5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5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5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5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9"/>
    </row>
    <row r="114" spans="1:166" ht="4.5" customHeight="1">
      <c r="A114" s="343" t="s">
        <v>48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5"/>
      <c r="AP114" s="55"/>
      <c r="AQ114" s="276" t="s">
        <v>25</v>
      </c>
      <c r="AR114" s="340"/>
      <c r="AS114" s="340"/>
      <c r="AT114" s="340"/>
      <c r="AU114" s="341"/>
      <c r="AV114" s="276" t="s">
        <v>48</v>
      </c>
      <c r="AW114" s="277"/>
      <c r="AX114" s="277"/>
      <c r="AY114" s="277"/>
      <c r="AZ114" s="277"/>
      <c r="BA114" s="277"/>
      <c r="BB114" s="277"/>
      <c r="BC114" s="277"/>
      <c r="BD114" s="277"/>
      <c r="BE114" s="277"/>
      <c r="BF114" s="277"/>
      <c r="BG114" s="277"/>
      <c r="BH114" s="277"/>
      <c r="BI114" s="277"/>
      <c r="BJ114" s="277"/>
      <c r="BK114" s="278"/>
      <c r="BL114" s="111" t="s">
        <v>48</v>
      </c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3"/>
      <c r="CF114" s="111" t="s">
        <v>48</v>
      </c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3"/>
      <c r="CW114" s="111" t="s">
        <v>48</v>
      </c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3"/>
      <c r="DN114" s="111" t="s">
        <v>48</v>
      </c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3"/>
      <c r="EE114" s="111" t="s">
        <v>48</v>
      </c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3"/>
      <c r="ET114" s="111" t="s">
        <v>48</v>
      </c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291"/>
    </row>
    <row r="115" spans="1:166" ht="4.5" customHeight="1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4"/>
      <c r="AK115" s="334"/>
      <c r="AL115" s="334"/>
      <c r="AM115" s="334"/>
      <c r="AN115" s="334"/>
      <c r="AO115" s="312"/>
      <c r="AP115" s="159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273"/>
      <c r="BF115" s="274"/>
      <c r="BG115" s="274"/>
      <c r="BH115" s="274"/>
      <c r="BI115" s="274"/>
      <c r="BJ115" s="274"/>
      <c r="BK115" s="275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290"/>
    </row>
    <row r="116" spans="1:166" ht="4.5" customHeight="1">
      <c r="A116" s="306" t="s">
        <v>48</v>
      </c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54"/>
      <c r="AQ116" s="273" t="s">
        <v>48</v>
      </c>
      <c r="AR116" s="274"/>
      <c r="AS116" s="274"/>
      <c r="AT116" s="274"/>
      <c r="AU116" s="275"/>
      <c r="AV116" s="160" t="s">
        <v>48</v>
      </c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18" t="s">
        <v>48</v>
      </c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 t="s">
        <v>48</v>
      </c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 t="s">
        <v>48</v>
      </c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 t="s">
        <v>48</v>
      </c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 t="s">
        <v>48</v>
      </c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 t="s">
        <v>48</v>
      </c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289"/>
    </row>
    <row r="117" spans="1:166" ht="4.5" customHeight="1">
      <c r="A117" s="306" t="s">
        <v>48</v>
      </c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54"/>
      <c r="AQ117" s="273" t="s">
        <v>48</v>
      </c>
      <c r="AR117" s="274"/>
      <c r="AS117" s="274"/>
      <c r="AT117" s="274"/>
      <c r="AU117" s="275"/>
      <c r="AV117" s="160" t="s">
        <v>48</v>
      </c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18" t="s">
        <v>48</v>
      </c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 t="s">
        <v>48</v>
      </c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 t="s">
        <v>48</v>
      </c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 t="s">
        <v>48</v>
      </c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 t="s">
        <v>48</v>
      </c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 t="s">
        <v>48</v>
      </c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289"/>
    </row>
    <row r="118" spans="1:166" ht="4.5" customHeight="1">
      <c r="A118" s="306" t="s">
        <v>48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54"/>
      <c r="AQ118" s="273" t="s">
        <v>48</v>
      </c>
      <c r="AR118" s="274"/>
      <c r="AS118" s="274"/>
      <c r="AT118" s="274"/>
      <c r="AU118" s="275"/>
      <c r="AV118" s="160" t="s">
        <v>48</v>
      </c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18" t="s">
        <v>48</v>
      </c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 t="s">
        <v>48</v>
      </c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 t="s">
        <v>48</v>
      </c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 t="s">
        <v>48</v>
      </c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 t="s">
        <v>48</v>
      </c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 t="s">
        <v>48</v>
      </c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289"/>
    </row>
    <row r="119" spans="1:166" ht="16.5" customHeight="1">
      <c r="A119" s="312" t="s">
        <v>160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54" t="s">
        <v>28</v>
      </c>
      <c r="AQ119" s="273" t="s">
        <v>28</v>
      </c>
      <c r="AR119" s="274"/>
      <c r="AS119" s="274"/>
      <c r="AT119" s="274"/>
      <c r="AU119" s="275"/>
      <c r="AV119" s="160" t="s">
        <v>33</v>
      </c>
      <c r="AW119" s="160"/>
      <c r="AX119" s="160"/>
      <c r="AY119" s="160"/>
      <c r="AZ119" s="160"/>
      <c r="BA119" s="160"/>
      <c r="BB119" s="160"/>
      <c r="BC119" s="160"/>
      <c r="BD119" s="160"/>
      <c r="BE119" s="273"/>
      <c r="BF119" s="274"/>
      <c r="BG119" s="274"/>
      <c r="BH119" s="274"/>
      <c r="BI119" s="274"/>
      <c r="BJ119" s="274"/>
      <c r="BK119" s="275"/>
      <c r="BL119" s="118" t="s">
        <v>48</v>
      </c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 t="s">
        <v>48</v>
      </c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 t="s">
        <v>48</v>
      </c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 t="s">
        <v>48</v>
      </c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 t="s">
        <v>48</v>
      </c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 t="s">
        <v>48</v>
      </c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289"/>
    </row>
    <row r="120" spans="1:166" ht="12.75" customHeight="1">
      <c r="A120" s="306" t="s">
        <v>27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54"/>
      <c r="AQ120" s="273"/>
      <c r="AR120" s="274"/>
      <c r="AS120" s="274"/>
      <c r="AT120" s="274"/>
      <c r="AU120" s="275"/>
      <c r="AV120" s="160" t="s">
        <v>48</v>
      </c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18" t="s">
        <v>48</v>
      </c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 t="s">
        <v>48</v>
      </c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 t="s">
        <v>48</v>
      </c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 t="s">
        <v>48</v>
      </c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 t="s">
        <v>48</v>
      </c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 t="s">
        <v>48</v>
      </c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289"/>
    </row>
    <row r="121" spans="1:166" ht="15" customHeight="1">
      <c r="A121" s="332" t="s">
        <v>32</v>
      </c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54" t="s">
        <v>29</v>
      </c>
      <c r="AQ121" s="273" t="s">
        <v>29</v>
      </c>
      <c r="AR121" s="274"/>
      <c r="AS121" s="274"/>
      <c r="AT121" s="274"/>
      <c r="AU121" s="275"/>
      <c r="AV121" s="160" t="s">
        <v>161</v>
      </c>
      <c r="AW121" s="160"/>
      <c r="AX121" s="160"/>
      <c r="AY121" s="160"/>
      <c r="AZ121" s="160"/>
      <c r="BA121" s="160"/>
      <c r="BB121" s="160"/>
      <c r="BC121" s="160"/>
      <c r="BD121" s="160"/>
      <c r="BE121" s="273"/>
      <c r="BF121" s="274"/>
      <c r="BG121" s="274"/>
      <c r="BH121" s="274"/>
      <c r="BI121" s="274"/>
      <c r="BJ121" s="274"/>
      <c r="BK121" s="275"/>
      <c r="BL121" s="279">
        <f>BL122+BL123</f>
        <v>109870400</v>
      </c>
      <c r="BM121" s="279"/>
      <c r="BN121" s="279"/>
      <c r="BO121" s="279"/>
      <c r="BP121" s="279"/>
      <c r="BQ121" s="279"/>
      <c r="BR121" s="279"/>
      <c r="BS121" s="279"/>
      <c r="BT121" s="279"/>
      <c r="BU121" s="279"/>
      <c r="BV121" s="279"/>
      <c r="BW121" s="279"/>
      <c r="BX121" s="279"/>
      <c r="BY121" s="279"/>
      <c r="BZ121" s="279"/>
      <c r="CA121" s="279"/>
      <c r="CB121" s="279"/>
      <c r="CC121" s="279"/>
      <c r="CD121" s="279"/>
      <c r="CE121" s="279"/>
      <c r="CF121" s="117" t="s">
        <v>33</v>
      </c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 t="s">
        <v>48</v>
      </c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 t="s">
        <v>48</v>
      </c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279">
        <f>EE122+EE123</f>
        <v>5753684.700000003</v>
      </c>
      <c r="EF121" s="279"/>
      <c r="EG121" s="279"/>
      <c r="EH121" s="279"/>
      <c r="EI121" s="279"/>
      <c r="EJ121" s="279"/>
      <c r="EK121" s="279"/>
      <c r="EL121" s="279"/>
      <c r="EM121" s="279"/>
      <c r="EN121" s="279"/>
      <c r="EO121" s="279"/>
      <c r="EP121" s="279"/>
      <c r="EQ121" s="279"/>
      <c r="ER121" s="279"/>
      <c r="ES121" s="279"/>
      <c r="ET121" s="117" t="s">
        <v>48</v>
      </c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290"/>
    </row>
    <row r="122" spans="1:166" ht="16.5" customHeight="1">
      <c r="A122" s="312" t="s">
        <v>88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45" t="s">
        <v>34</v>
      </c>
      <c r="AQ122" s="273" t="s">
        <v>34</v>
      </c>
      <c r="AR122" s="274"/>
      <c r="AS122" s="274"/>
      <c r="AT122" s="274"/>
      <c r="AU122" s="275"/>
      <c r="AV122" s="160" t="s">
        <v>162</v>
      </c>
      <c r="AW122" s="160"/>
      <c r="AX122" s="160"/>
      <c r="AY122" s="160"/>
      <c r="AZ122" s="160"/>
      <c r="BA122" s="160"/>
      <c r="BB122" s="160"/>
      <c r="BC122" s="160"/>
      <c r="BD122" s="160"/>
      <c r="BE122" s="273"/>
      <c r="BF122" s="274"/>
      <c r="BG122" s="274"/>
      <c r="BH122" s="274"/>
      <c r="BI122" s="274"/>
      <c r="BJ122" s="274"/>
      <c r="BK122" s="275"/>
      <c r="BL122" s="279">
        <f>-BK19</f>
        <v>-264577700</v>
      </c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  <c r="BX122" s="279"/>
      <c r="BY122" s="279"/>
      <c r="BZ122" s="279"/>
      <c r="CA122" s="279"/>
      <c r="CB122" s="279"/>
      <c r="CC122" s="279"/>
      <c r="CD122" s="279"/>
      <c r="CE122" s="279"/>
      <c r="CF122" s="117" t="s">
        <v>33</v>
      </c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 t="s">
        <v>48</v>
      </c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 t="s">
        <v>48</v>
      </c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279">
        <f>-EE19</f>
        <v>-20564200</v>
      </c>
      <c r="EF122" s="279"/>
      <c r="EG122" s="279"/>
      <c r="EH122" s="279"/>
      <c r="EI122" s="279"/>
      <c r="EJ122" s="279"/>
      <c r="EK122" s="279"/>
      <c r="EL122" s="279"/>
      <c r="EM122" s="279"/>
      <c r="EN122" s="279"/>
      <c r="EO122" s="279"/>
      <c r="EP122" s="279"/>
      <c r="EQ122" s="279"/>
      <c r="ER122" s="279"/>
      <c r="ES122" s="279"/>
      <c r="ET122" s="117" t="s">
        <v>33</v>
      </c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290"/>
    </row>
    <row r="123" spans="1:166" ht="18.75" customHeight="1">
      <c r="A123" s="312" t="s">
        <v>89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45" t="s">
        <v>35</v>
      </c>
      <c r="AQ123" s="273" t="s">
        <v>35</v>
      </c>
      <c r="AR123" s="274"/>
      <c r="AS123" s="274"/>
      <c r="AT123" s="274"/>
      <c r="AU123" s="275"/>
      <c r="AV123" s="160" t="s">
        <v>163</v>
      </c>
      <c r="AW123" s="160"/>
      <c r="AX123" s="160"/>
      <c r="AY123" s="160"/>
      <c r="AZ123" s="160"/>
      <c r="BA123" s="160"/>
      <c r="BB123" s="160"/>
      <c r="BC123" s="160"/>
      <c r="BD123" s="160"/>
      <c r="BE123" s="273"/>
      <c r="BF123" s="274"/>
      <c r="BG123" s="274"/>
      <c r="BH123" s="274"/>
      <c r="BI123" s="274"/>
      <c r="BJ123" s="274"/>
      <c r="BK123" s="275"/>
      <c r="BL123" s="279">
        <f>BC48</f>
        <v>374448100</v>
      </c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79"/>
      <c r="CF123" s="117" t="s">
        <v>33</v>
      </c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 t="s">
        <v>48</v>
      </c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 t="s">
        <v>48</v>
      </c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279">
        <f>DX48</f>
        <v>26317884.700000003</v>
      </c>
      <c r="EF123" s="279"/>
      <c r="EG123" s="279"/>
      <c r="EH123" s="279"/>
      <c r="EI123" s="279"/>
      <c r="EJ123" s="279"/>
      <c r="EK123" s="279"/>
      <c r="EL123" s="279"/>
      <c r="EM123" s="279"/>
      <c r="EN123" s="279"/>
      <c r="EO123" s="279"/>
      <c r="EP123" s="279"/>
      <c r="EQ123" s="279"/>
      <c r="ER123" s="279"/>
      <c r="ES123" s="279"/>
      <c r="ET123" s="117" t="s">
        <v>33</v>
      </c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290"/>
    </row>
    <row r="124" spans="1:166" ht="25.5" customHeight="1">
      <c r="A124" s="318" t="s">
        <v>36</v>
      </c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45" t="s">
        <v>30</v>
      </c>
      <c r="AQ124" s="273" t="s">
        <v>30</v>
      </c>
      <c r="AR124" s="274"/>
      <c r="AS124" s="274"/>
      <c r="AT124" s="274"/>
      <c r="AU124" s="275"/>
      <c r="AV124" s="117" t="s">
        <v>33</v>
      </c>
      <c r="AW124" s="117"/>
      <c r="AX124" s="117"/>
      <c r="AY124" s="117"/>
      <c r="AZ124" s="117"/>
      <c r="BA124" s="117"/>
      <c r="BB124" s="117"/>
      <c r="BC124" s="117"/>
      <c r="BD124" s="117"/>
      <c r="BE124" s="329"/>
      <c r="BF124" s="330"/>
      <c r="BG124" s="330"/>
      <c r="BH124" s="330"/>
      <c r="BI124" s="330"/>
      <c r="BJ124" s="330"/>
      <c r="BK124" s="331"/>
      <c r="BL124" s="117" t="s">
        <v>33</v>
      </c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279">
        <f>SUM(CF125)</f>
        <v>5753684.700000003</v>
      </c>
      <c r="CG124" s="279"/>
      <c r="CH124" s="279"/>
      <c r="CI124" s="279"/>
      <c r="CJ124" s="279"/>
      <c r="CK124" s="279"/>
      <c r="CL124" s="279"/>
      <c r="CM124" s="279"/>
      <c r="CN124" s="279"/>
      <c r="CO124" s="279"/>
      <c r="CP124" s="279"/>
      <c r="CQ124" s="279"/>
      <c r="CR124" s="279"/>
      <c r="CS124" s="279"/>
      <c r="CT124" s="279"/>
      <c r="CU124" s="279"/>
      <c r="CV124" s="279"/>
      <c r="CW124" s="117" t="s">
        <v>48</v>
      </c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 t="s">
        <v>48</v>
      </c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279">
        <f>SUM(CF124)</f>
        <v>5753684.700000003</v>
      </c>
      <c r="EF124" s="279"/>
      <c r="EG124" s="279"/>
      <c r="EH124" s="279"/>
      <c r="EI124" s="279"/>
      <c r="EJ124" s="279"/>
      <c r="EK124" s="279"/>
      <c r="EL124" s="279"/>
      <c r="EM124" s="279"/>
      <c r="EN124" s="279"/>
      <c r="EO124" s="279"/>
      <c r="EP124" s="279"/>
      <c r="EQ124" s="279"/>
      <c r="ER124" s="279"/>
      <c r="ES124" s="279"/>
      <c r="ET124" s="117" t="s">
        <v>33</v>
      </c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290"/>
    </row>
    <row r="125" spans="1:166" ht="34.5" customHeight="1">
      <c r="A125" s="301" t="s">
        <v>90</v>
      </c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45" t="s">
        <v>37</v>
      </c>
      <c r="AQ125" s="273" t="s">
        <v>37</v>
      </c>
      <c r="AR125" s="274"/>
      <c r="AS125" s="274"/>
      <c r="AT125" s="274"/>
      <c r="AU125" s="275"/>
      <c r="AV125" s="117" t="s">
        <v>33</v>
      </c>
      <c r="AW125" s="117"/>
      <c r="AX125" s="117"/>
      <c r="AY125" s="117"/>
      <c r="AZ125" s="117"/>
      <c r="BA125" s="117"/>
      <c r="BB125" s="117"/>
      <c r="BC125" s="117"/>
      <c r="BD125" s="117"/>
      <c r="BE125" s="329"/>
      <c r="BF125" s="330"/>
      <c r="BG125" s="330"/>
      <c r="BH125" s="330"/>
      <c r="BI125" s="330"/>
      <c r="BJ125" s="330"/>
      <c r="BK125" s="331"/>
      <c r="BL125" s="117" t="s">
        <v>33</v>
      </c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279">
        <f>SUM(CF126+CF127)</f>
        <v>5753684.700000003</v>
      </c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79"/>
      <c r="CW125" s="117" t="s">
        <v>33</v>
      </c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 t="s">
        <v>48</v>
      </c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279">
        <f>SUM(CF125)</f>
        <v>5753684.700000003</v>
      </c>
      <c r="EF125" s="279"/>
      <c r="EG125" s="279"/>
      <c r="EH125" s="279"/>
      <c r="EI125" s="279"/>
      <c r="EJ125" s="279"/>
      <c r="EK125" s="279"/>
      <c r="EL125" s="279"/>
      <c r="EM125" s="279"/>
      <c r="EN125" s="279"/>
      <c r="EO125" s="279"/>
      <c r="EP125" s="279"/>
      <c r="EQ125" s="279"/>
      <c r="ER125" s="279"/>
      <c r="ES125" s="279"/>
      <c r="ET125" s="117" t="s">
        <v>33</v>
      </c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290"/>
    </row>
    <row r="126" spans="1:166" ht="33" customHeight="1">
      <c r="A126" s="301" t="s">
        <v>38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56" t="s">
        <v>39</v>
      </c>
      <c r="AQ126" s="320" t="s">
        <v>39</v>
      </c>
      <c r="AR126" s="321"/>
      <c r="AS126" s="321"/>
      <c r="AT126" s="321"/>
      <c r="AU126" s="322"/>
      <c r="AV126" s="287" t="s">
        <v>33</v>
      </c>
      <c r="AW126" s="287"/>
      <c r="AX126" s="287"/>
      <c r="AY126" s="287"/>
      <c r="AZ126" s="287"/>
      <c r="BA126" s="287"/>
      <c r="BB126" s="287"/>
      <c r="BC126" s="287"/>
      <c r="BD126" s="287"/>
      <c r="BE126" s="298"/>
      <c r="BF126" s="299"/>
      <c r="BG126" s="299"/>
      <c r="BH126" s="299"/>
      <c r="BI126" s="299"/>
      <c r="BJ126" s="299"/>
      <c r="BK126" s="300"/>
      <c r="BL126" s="287" t="s">
        <v>33</v>
      </c>
      <c r="BM126" s="287"/>
      <c r="BN126" s="287"/>
      <c r="BO126" s="287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7"/>
      <c r="CA126" s="287"/>
      <c r="CB126" s="287"/>
      <c r="CC126" s="287"/>
      <c r="CD126" s="287"/>
      <c r="CE126" s="287"/>
      <c r="CF126" s="286">
        <f>SUM(-CF19)</f>
        <v>-20564200</v>
      </c>
      <c r="CG126" s="286"/>
      <c r="CH126" s="286"/>
      <c r="CI126" s="286"/>
      <c r="CJ126" s="286"/>
      <c r="CK126" s="286"/>
      <c r="CL126" s="286"/>
      <c r="CM126" s="286"/>
      <c r="CN126" s="286"/>
      <c r="CO126" s="286"/>
      <c r="CP126" s="286"/>
      <c r="CQ126" s="286"/>
      <c r="CR126" s="286"/>
      <c r="CS126" s="286"/>
      <c r="CT126" s="286"/>
      <c r="CU126" s="286"/>
      <c r="CV126" s="286"/>
      <c r="CW126" s="287" t="s">
        <v>48</v>
      </c>
      <c r="CX126" s="287"/>
      <c r="CY126" s="287"/>
      <c r="CZ126" s="287"/>
      <c r="DA126" s="287"/>
      <c r="DB126" s="287"/>
      <c r="DC126" s="287"/>
      <c r="DD126" s="287"/>
      <c r="DE126" s="287"/>
      <c r="DF126" s="287"/>
      <c r="DG126" s="287"/>
      <c r="DH126" s="287"/>
      <c r="DI126" s="287"/>
      <c r="DJ126" s="287"/>
      <c r="DK126" s="287"/>
      <c r="DL126" s="287"/>
      <c r="DM126" s="287"/>
      <c r="DN126" s="287" t="s">
        <v>33</v>
      </c>
      <c r="DO126" s="287"/>
      <c r="DP126" s="287"/>
      <c r="DQ126" s="287"/>
      <c r="DR126" s="287"/>
      <c r="DS126" s="287"/>
      <c r="DT126" s="287"/>
      <c r="DU126" s="287"/>
      <c r="DV126" s="287"/>
      <c r="DW126" s="287"/>
      <c r="DX126" s="287"/>
      <c r="DY126" s="287"/>
      <c r="DZ126" s="287"/>
      <c r="EA126" s="287"/>
      <c r="EB126" s="287"/>
      <c r="EC126" s="287"/>
      <c r="ED126" s="287"/>
      <c r="EE126" s="286">
        <f>SUM(CF126)</f>
        <v>-20564200</v>
      </c>
      <c r="EF126" s="286"/>
      <c r="EG126" s="286"/>
      <c r="EH126" s="286"/>
      <c r="EI126" s="286"/>
      <c r="EJ126" s="286"/>
      <c r="EK126" s="286"/>
      <c r="EL126" s="286"/>
      <c r="EM126" s="286"/>
      <c r="EN126" s="286"/>
      <c r="EO126" s="286"/>
      <c r="EP126" s="286"/>
      <c r="EQ126" s="286"/>
      <c r="ER126" s="286"/>
      <c r="ES126" s="286"/>
      <c r="ET126" s="287" t="s">
        <v>33</v>
      </c>
      <c r="EU126" s="287"/>
      <c r="EV126" s="287"/>
      <c r="EW126" s="287"/>
      <c r="EX126" s="287"/>
      <c r="EY126" s="287"/>
      <c r="EZ126" s="287"/>
      <c r="FA126" s="287"/>
      <c r="FB126" s="287"/>
      <c r="FC126" s="287"/>
      <c r="FD126" s="287"/>
      <c r="FE126" s="287"/>
      <c r="FF126" s="287"/>
      <c r="FG126" s="287"/>
      <c r="FH126" s="287"/>
      <c r="FI126" s="287"/>
      <c r="FJ126" s="288"/>
    </row>
    <row r="127" spans="1:166" ht="24.75" customHeight="1">
      <c r="A127" s="318" t="s">
        <v>40</v>
      </c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  <c r="AP127" s="56" t="s">
        <v>41</v>
      </c>
      <c r="AQ127" s="320" t="s">
        <v>41</v>
      </c>
      <c r="AR127" s="321"/>
      <c r="AS127" s="321"/>
      <c r="AT127" s="321"/>
      <c r="AU127" s="322"/>
      <c r="AV127" s="287" t="s">
        <v>33</v>
      </c>
      <c r="AW127" s="287"/>
      <c r="AX127" s="287"/>
      <c r="AY127" s="287"/>
      <c r="AZ127" s="287"/>
      <c r="BA127" s="287"/>
      <c r="BB127" s="287"/>
      <c r="BC127" s="287"/>
      <c r="BD127" s="287"/>
      <c r="BE127" s="298"/>
      <c r="BF127" s="299"/>
      <c r="BG127" s="299"/>
      <c r="BH127" s="299"/>
      <c r="BI127" s="299"/>
      <c r="BJ127" s="299"/>
      <c r="BK127" s="300"/>
      <c r="BL127" s="287" t="s">
        <v>33</v>
      </c>
      <c r="BM127" s="287"/>
      <c r="BN127" s="287"/>
      <c r="BO127" s="287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7"/>
      <c r="CD127" s="287"/>
      <c r="CE127" s="287"/>
      <c r="CF127" s="286">
        <f>CH48</f>
        <v>26317884.700000003</v>
      </c>
      <c r="CG127" s="286"/>
      <c r="CH127" s="286"/>
      <c r="CI127" s="286"/>
      <c r="CJ127" s="286"/>
      <c r="CK127" s="286"/>
      <c r="CL127" s="286"/>
      <c r="CM127" s="286"/>
      <c r="CN127" s="286"/>
      <c r="CO127" s="286"/>
      <c r="CP127" s="286"/>
      <c r="CQ127" s="286"/>
      <c r="CR127" s="286"/>
      <c r="CS127" s="286"/>
      <c r="CT127" s="286"/>
      <c r="CU127" s="286"/>
      <c r="CV127" s="286"/>
      <c r="CW127" s="287" t="s">
        <v>33</v>
      </c>
      <c r="CX127" s="287"/>
      <c r="CY127" s="287"/>
      <c r="CZ127" s="287"/>
      <c r="DA127" s="287"/>
      <c r="DB127" s="287"/>
      <c r="DC127" s="287"/>
      <c r="DD127" s="287"/>
      <c r="DE127" s="287"/>
      <c r="DF127" s="287"/>
      <c r="DG127" s="287"/>
      <c r="DH127" s="287"/>
      <c r="DI127" s="287"/>
      <c r="DJ127" s="287"/>
      <c r="DK127" s="287"/>
      <c r="DL127" s="287"/>
      <c r="DM127" s="287"/>
      <c r="DN127" s="287" t="s">
        <v>48</v>
      </c>
      <c r="DO127" s="287"/>
      <c r="DP127" s="287"/>
      <c r="DQ127" s="287"/>
      <c r="DR127" s="287"/>
      <c r="DS127" s="287"/>
      <c r="DT127" s="287"/>
      <c r="DU127" s="287"/>
      <c r="DV127" s="287"/>
      <c r="DW127" s="287"/>
      <c r="DX127" s="287"/>
      <c r="DY127" s="287"/>
      <c r="DZ127" s="287"/>
      <c r="EA127" s="287"/>
      <c r="EB127" s="287"/>
      <c r="EC127" s="287"/>
      <c r="ED127" s="287"/>
      <c r="EE127" s="286">
        <f>SUM(CF127)</f>
        <v>26317884.700000003</v>
      </c>
      <c r="EF127" s="286"/>
      <c r="EG127" s="286"/>
      <c r="EH127" s="286"/>
      <c r="EI127" s="286"/>
      <c r="EJ127" s="286"/>
      <c r="EK127" s="286"/>
      <c r="EL127" s="286"/>
      <c r="EM127" s="286"/>
      <c r="EN127" s="286"/>
      <c r="EO127" s="286"/>
      <c r="EP127" s="286"/>
      <c r="EQ127" s="286"/>
      <c r="ER127" s="286"/>
      <c r="ES127" s="286"/>
      <c r="ET127" s="287" t="s">
        <v>33</v>
      </c>
      <c r="EU127" s="287"/>
      <c r="EV127" s="287"/>
      <c r="EW127" s="287"/>
      <c r="EX127" s="287"/>
      <c r="EY127" s="287"/>
      <c r="EZ127" s="287"/>
      <c r="FA127" s="287"/>
      <c r="FB127" s="287"/>
      <c r="FC127" s="287"/>
      <c r="FD127" s="287"/>
      <c r="FE127" s="287"/>
      <c r="FF127" s="287"/>
      <c r="FG127" s="287"/>
      <c r="FH127" s="287"/>
      <c r="FI127" s="287"/>
      <c r="FJ127" s="288"/>
    </row>
    <row r="128" spans="1:166" ht="23.25" customHeight="1">
      <c r="A128" s="301" t="s">
        <v>91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56" t="s">
        <v>42</v>
      </c>
      <c r="AQ128" s="320" t="s">
        <v>42</v>
      </c>
      <c r="AR128" s="321"/>
      <c r="AS128" s="321"/>
      <c r="AT128" s="321"/>
      <c r="AU128" s="322"/>
      <c r="AV128" s="287" t="s">
        <v>33</v>
      </c>
      <c r="AW128" s="287"/>
      <c r="AX128" s="287"/>
      <c r="AY128" s="287"/>
      <c r="AZ128" s="287"/>
      <c r="BA128" s="287"/>
      <c r="BB128" s="287"/>
      <c r="BC128" s="287"/>
      <c r="BD128" s="287"/>
      <c r="BE128" s="298"/>
      <c r="BF128" s="299"/>
      <c r="BG128" s="299"/>
      <c r="BH128" s="299"/>
      <c r="BI128" s="299"/>
      <c r="BJ128" s="299"/>
      <c r="BK128" s="300"/>
      <c r="BL128" s="287" t="s">
        <v>33</v>
      </c>
      <c r="BM128" s="287"/>
      <c r="BN128" s="287"/>
      <c r="BO128" s="287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7"/>
      <c r="CA128" s="287"/>
      <c r="CB128" s="287"/>
      <c r="CC128" s="287"/>
      <c r="CD128" s="287"/>
      <c r="CE128" s="287"/>
      <c r="CF128" s="287" t="s">
        <v>33</v>
      </c>
      <c r="CG128" s="287"/>
      <c r="CH128" s="287"/>
      <c r="CI128" s="287"/>
      <c r="CJ128" s="287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7"/>
      <c r="CW128" s="287" t="s">
        <v>48</v>
      </c>
      <c r="CX128" s="287"/>
      <c r="CY128" s="287"/>
      <c r="CZ128" s="287"/>
      <c r="DA128" s="287"/>
      <c r="DB128" s="287"/>
      <c r="DC128" s="287"/>
      <c r="DD128" s="287"/>
      <c r="DE128" s="287"/>
      <c r="DF128" s="287"/>
      <c r="DG128" s="287"/>
      <c r="DH128" s="287"/>
      <c r="DI128" s="287"/>
      <c r="DJ128" s="287"/>
      <c r="DK128" s="287"/>
      <c r="DL128" s="287"/>
      <c r="DM128" s="287"/>
      <c r="DN128" s="287" t="s">
        <v>48</v>
      </c>
      <c r="DO128" s="287"/>
      <c r="DP128" s="287"/>
      <c r="DQ128" s="287"/>
      <c r="DR128" s="287"/>
      <c r="DS128" s="287"/>
      <c r="DT128" s="287"/>
      <c r="DU128" s="287"/>
      <c r="DV128" s="287"/>
      <c r="DW128" s="287"/>
      <c r="DX128" s="287"/>
      <c r="DY128" s="287"/>
      <c r="DZ128" s="287"/>
      <c r="EA128" s="287"/>
      <c r="EB128" s="287"/>
      <c r="EC128" s="287"/>
      <c r="ED128" s="287"/>
      <c r="EE128" s="287" t="s">
        <v>48</v>
      </c>
      <c r="EF128" s="287"/>
      <c r="EG128" s="287"/>
      <c r="EH128" s="287"/>
      <c r="EI128" s="287"/>
      <c r="EJ128" s="287"/>
      <c r="EK128" s="287"/>
      <c r="EL128" s="287"/>
      <c r="EM128" s="287"/>
      <c r="EN128" s="287"/>
      <c r="EO128" s="287"/>
      <c r="EP128" s="287"/>
      <c r="EQ128" s="287"/>
      <c r="ER128" s="287"/>
      <c r="ES128" s="287"/>
      <c r="ET128" s="287" t="s">
        <v>33</v>
      </c>
      <c r="EU128" s="287"/>
      <c r="EV128" s="287"/>
      <c r="EW128" s="287"/>
      <c r="EX128" s="287"/>
      <c r="EY128" s="287"/>
      <c r="EZ128" s="287"/>
      <c r="FA128" s="287"/>
      <c r="FB128" s="287"/>
      <c r="FC128" s="287"/>
      <c r="FD128" s="287"/>
      <c r="FE128" s="287"/>
      <c r="FF128" s="287"/>
      <c r="FG128" s="287"/>
      <c r="FH128" s="287"/>
      <c r="FI128" s="287"/>
      <c r="FJ128" s="288"/>
    </row>
    <row r="129" spans="1:166" ht="34.5" customHeight="1">
      <c r="A129" s="301" t="s">
        <v>92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56" t="s">
        <v>43</v>
      </c>
      <c r="AQ129" s="320" t="s">
        <v>43</v>
      </c>
      <c r="AR129" s="321"/>
      <c r="AS129" s="321"/>
      <c r="AT129" s="321"/>
      <c r="AU129" s="322"/>
      <c r="AV129" s="287" t="s">
        <v>33</v>
      </c>
      <c r="AW129" s="287"/>
      <c r="AX129" s="287"/>
      <c r="AY129" s="287"/>
      <c r="AZ129" s="287"/>
      <c r="BA129" s="287"/>
      <c r="BB129" s="287"/>
      <c r="BC129" s="287"/>
      <c r="BD129" s="287"/>
      <c r="BE129" s="298"/>
      <c r="BF129" s="299"/>
      <c r="BG129" s="299"/>
      <c r="BH129" s="299"/>
      <c r="BI129" s="299"/>
      <c r="BJ129" s="299"/>
      <c r="BK129" s="300"/>
      <c r="BL129" s="287" t="s">
        <v>33</v>
      </c>
      <c r="BM129" s="287"/>
      <c r="BN129" s="287"/>
      <c r="BO129" s="287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7"/>
      <c r="CA129" s="287"/>
      <c r="CB129" s="287"/>
      <c r="CC129" s="287"/>
      <c r="CD129" s="287"/>
      <c r="CE129" s="287"/>
      <c r="CF129" s="287" t="s">
        <v>33</v>
      </c>
      <c r="CG129" s="287"/>
      <c r="CH129" s="287"/>
      <c r="CI129" s="287"/>
      <c r="CJ129" s="287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7"/>
      <c r="CW129" s="287" t="s">
        <v>48</v>
      </c>
      <c r="CX129" s="287"/>
      <c r="CY129" s="287"/>
      <c r="CZ129" s="287"/>
      <c r="DA129" s="287"/>
      <c r="DB129" s="287"/>
      <c r="DC129" s="287"/>
      <c r="DD129" s="287"/>
      <c r="DE129" s="287"/>
      <c r="DF129" s="287"/>
      <c r="DG129" s="287"/>
      <c r="DH129" s="287"/>
      <c r="DI129" s="287"/>
      <c r="DJ129" s="287"/>
      <c r="DK129" s="287"/>
      <c r="DL129" s="287"/>
      <c r="DM129" s="287"/>
      <c r="DN129" s="287" t="s">
        <v>48</v>
      </c>
      <c r="DO129" s="287"/>
      <c r="DP129" s="287"/>
      <c r="DQ129" s="287"/>
      <c r="DR129" s="287"/>
      <c r="DS129" s="287"/>
      <c r="DT129" s="287"/>
      <c r="DU129" s="287"/>
      <c r="DV129" s="287"/>
      <c r="DW129" s="287"/>
      <c r="DX129" s="287"/>
      <c r="DY129" s="287"/>
      <c r="DZ129" s="287"/>
      <c r="EA129" s="287"/>
      <c r="EB129" s="287"/>
      <c r="EC129" s="287"/>
      <c r="ED129" s="287"/>
      <c r="EE129" s="287" t="s">
        <v>48</v>
      </c>
      <c r="EF129" s="287"/>
      <c r="EG129" s="287"/>
      <c r="EH129" s="287"/>
      <c r="EI129" s="287"/>
      <c r="EJ129" s="287"/>
      <c r="EK129" s="287"/>
      <c r="EL129" s="287"/>
      <c r="EM129" s="287"/>
      <c r="EN129" s="287"/>
      <c r="EO129" s="287"/>
      <c r="EP129" s="287"/>
      <c r="EQ129" s="287"/>
      <c r="ER129" s="287"/>
      <c r="ES129" s="287"/>
      <c r="ET129" s="287" t="s">
        <v>33</v>
      </c>
      <c r="EU129" s="287"/>
      <c r="EV129" s="287"/>
      <c r="EW129" s="287"/>
      <c r="EX129" s="287"/>
      <c r="EY129" s="287"/>
      <c r="EZ129" s="287"/>
      <c r="FA129" s="287"/>
      <c r="FB129" s="287"/>
      <c r="FC129" s="287"/>
      <c r="FD129" s="287"/>
      <c r="FE129" s="287"/>
      <c r="FF129" s="287"/>
      <c r="FG129" s="287"/>
      <c r="FH129" s="287"/>
      <c r="FI129" s="287"/>
      <c r="FJ129" s="288"/>
    </row>
    <row r="130" spans="1:166" ht="24" customHeight="1" thickBot="1">
      <c r="A130" s="318" t="s">
        <v>93</v>
      </c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  <c r="AL130" s="319"/>
      <c r="AM130" s="319"/>
      <c r="AN130" s="319"/>
      <c r="AO130" s="319"/>
      <c r="AP130" s="57" t="s">
        <v>44</v>
      </c>
      <c r="AQ130" s="324" t="s">
        <v>44</v>
      </c>
      <c r="AR130" s="325"/>
      <c r="AS130" s="325"/>
      <c r="AT130" s="325"/>
      <c r="AU130" s="326"/>
      <c r="AV130" s="284" t="s">
        <v>33</v>
      </c>
      <c r="AW130" s="284"/>
      <c r="AX130" s="284"/>
      <c r="AY130" s="284"/>
      <c r="AZ130" s="284"/>
      <c r="BA130" s="284"/>
      <c r="BB130" s="284"/>
      <c r="BC130" s="284"/>
      <c r="BD130" s="284"/>
      <c r="BE130" s="309"/>
      <c r="BF130" s="310"/>
      <c r="BG130" s="310"/>
      <c r="BH130" s="310"/>
      <c r="BI130" s="310"/>
      <c r="BJ130" s="310"/>
      <c r="BK130" s="311"/>
      <c r="BL130" s="284" t="s">
        <v>33</v>
      </c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 t="s">
        <v>33</v>
      </c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 t="s">
        <v>48</v>
      </c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 t="s">
        <v>48</v>
      </c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 t="s">
        <v>48</v>
      </c>
      <c r="EF130" s="284"/>
      <c r="EG130" s="284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 t="s">
        <v>33</v>
      </c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5"/>
    </row>
    <row r="131" spans="1:166" s="4" customFormat="1" ht="18.75" customHeight="1">
      <c r="A131" s="323" t="s">
        <v>95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58"/>
      <c r="BD131" s="58"/>
      <c r="BE131" s="58"/>
      <c r="BF131" s="58"/>
      <c r="BG131" s="58"/>
      <c r="BH131" s="58"/>
      <c r="BI131" s="59"/>
      <c r="BJ131" s="59"/>
      <c r="BK131" s="59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296" t="s">
        <v>101</v>
      </c>
      <c r="CA131" s="296"/>
      <c r="CB131" s="296"/>
      <c r="CC131" s="296"/>
      <c r="CD131" s="296"/>
      <c r="CE131" s="296"/>
      <c r="CF131" s="296"/>
      <c r="CG131" s="296"/>
      <c r="CH131" s="296"/>
      <c r="CI131" s="296"/>
      <c r="CJ131" s="296"/>
      <c r="CK131" s="296"/>
      <c r="CL131" s="296"/>
      <c r="CM131" s="296"/>
      <c r="CN131" s="296"/>
      <c r="CO131" s="296"/>
      <c r="CP131" s="296"/>
      <c r="CQ131" s="296"/>
      <c r="CR131" s="296"/>
      <c r="CS131" s="296"/>
      <c r="CT131" s="296"/>
      <c r="CU131" s="296"/>
      <c r="CV131" s="296"/>
      <c r="CW131" s="296"/>
      <c r="CX131" s="296"/>
      <c r="CY131" s="296"/>
      <c r="CZ131" s="296"/>
      <c r="DA131" s="296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</row>
    <row r="132" spans="1:166" s="4" customFormat="1" ht="13.5" customHeight="1">
      <c r="A132" s="61"/>
      <c r="B132" s="314" t="s">
        <v>45</v>
      </c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62"/>
      <c r="BD132" s="62"/>
      <c r="BE132" s="62"/>
      <c r="BF132" s="62"/>
      <c r="BG132" s="62"/>
      <c r="BH132" s="62"/>
      <c r="BI132" s="59"/>
      <c r="BJ132" s="59"/>
      <c r="BK132" s="59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296"/>
      <c r="CQ132" s="296"/>
      <c r="CR132" s="296"/>
      <c r="CS132" s="296"/>
      <c r="CT132" s="296"/>
      <c r="CU132" s="296"/>
      <c r="CV132" s="296"/>
      <c r="CW132" s="296"/>
      <c r="CX132" s="296"/>
      <c r="CY132" s="296"/>
      <c r="CZ132" s="296"/>
      <c r="DA132" s="296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295" t="s">
        <v>85</v>
      </c>
      <c r="DT132" s="295"/>
      <c r="DU132" s="295"/>
      <c r="DV132" s="295"/>
      <c r="DW132" s="295"/>
      <c r="DX132" s="295"/>
      <c r="DY132" s="295"/>
      <c r="DZ132" s="295"/>
      <c r="EA132" s="295"/>
      <c r="EB132" s="295"/>
      <c r="EC132" s="295"/>
      <c r="ED132" s="295"/>
      <c r="EE132" s="295"/>
      <c r="EF132" s="295"/>
      <c r="EG132" s="295"/>
      <c r="EH132" s="295"/>
      <c r="EI132" s="295"/>
      <c r="EJ132" s="295"/>
      <c r="EK132" s="295"/>
      <c r="EL132" s="295"/>
      <c r="EM132" s="295"/>
      <c r="EN132" s="295"/>
      <c r="EO132" s="295"/>
      <c r="EP132" s="295"/>
      <c r="EQ132" s="295"/>
      <c r="ER132" s="295"/>
      <c r="ES132" s="295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</row>
    <row r="133" spans="1:166" ht="19.5" customHeight="1">
      <c r="A133" s="13" t="s">
        <v>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316" t="s">
        <v>46</v>
      </c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63"/>
      <c r="AG133" s="63"/>
      <c r="AH133" s="317" t="s">
        <v>94</v>
      </c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294" t="s">
        <v>9</v>
      </c>
      <c r="DD133" s="294"/>
      <c r="DE133" s="294"/>
      <c r="DF133" s="294"/>
      <c r="DG133" s="294"/>
      <c r="DH133" s="294"/>
      <c r="DI133" s="294"/>
      <c r="DJ133" s="294"/>
      <c r="DK133" s="294"/>
      <c r="DL133" s="294"/>
      <c r="DM133" s="294"/>
      <c r="DN133" s="294"/>
      <c r="DO133" s="294"/>
      <c r="DP133" s="294"/>
      <c r="DQ133" s="64"/>
      <c r="DR133" s="64"/>
      <c r="DS133" s="294" t="s">
        <v>10</v>
      </c>
      <c r="DT133" s="294"/>
      <c r="DU133" s="294"/>
      <c r="DV133" s="294"/>
      <c r="DW133" s="294"/>
      <c r="DX133" s="294"/>
      <c r="DY133" s="294"/>
      <c r="DZ133" s="294"/>
      <c r="EA133" s="294"/>
      <c r="EB133" s="294"/>
      <c r="EC133" s="294"/>
      <c r="ED133" s="294"/>
      <c r="EE133" s="294"/>
      <c r="EF133" s="294"/>
      <c r="EG133" s="294"/>
      <c r="EH133" s="294"/>
      <c r="EI133" s="294"/>
      <c r="EJ133" s="294"/>
      <c r="EK133" s="294"/>
      <c r="EL133" s="294"/>
      <c r="EM133" s="294"/>
      <c r="EN133" s="294"/>
      <c r="EO133" s="294"/>
      <c r="EP133" s="294"/>
      <c r="EQ133" s="294"/>
      <c r="ER133" s="294"/>
      <c r="ES133" s="294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</row>
    <row r="134" spans="1:16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327" t="s">
        <v>9</v>
      </c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64"/>
      <c r="AG134" s="64"/>
      <c r="AH134" s="327" t="s">
        <v>10</v>
      </c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</row>
    <row r="135" spans="1:166" ht="14.25" customHeight="1">
      <c r="A135" s="328" t="s">
        <v>218</v>
      </c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64"/>
      <c r="AG135" s="64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</row>
    <row r="136" spans="1:166" ht="14.25" customHeight="1">
      <c r="A136" s="328" t="s">
        <v>118</v>
      </c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328"/>
      <c r="AY136" s="328"/>
      <c r="AZ136" s="328"/>
      <c r="BA136" s="328"/>
      <c r="BB136" s="328"/>
      <c r="BC136" s="65"/>
      <c r="BD136" s="65"/>
      <c r="BE136" s="65"/>
      <c r="BF136" s="65"/>
      <c r="BG136" s="65"/>
      <c r="BH136" s="65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</row>
    <row r="137" spans="1:16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4"/>
      <c r="AG137" s="64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</row>
    <row r="138" spans="1:166" ht="14.25" customHeight="1">
      <c r="A138" s="328"/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65"/>
      <c r="BD138" s="65"/>
      <c r="BE138" s="65"/>
      <c r="BF138" s="65"/>
      <c r="BG138" s="65"/>
      <c r="BH138" s="65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</row>
    <row r="139" spans="18:60" ht="14.25" customHeight="1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3"/>
      <c r="AG139" s="3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spans="18:60" ht="14.25" customHeight="1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3"/>
      <c r="AG140" s="3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18:60" ht="14.25" customHeight="1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3"/>
      <c r="AG141" s="3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18:60" ht="14.25" customHeight="1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"/>
      <c r="AG142" s="3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18:60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18:60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spans="18:60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spans="18:60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spans="18:60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spans="18:60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spans="18:60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spans="18:60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18:60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spans="18:60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spans="18:60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18:60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18:60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18:60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18:60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spans="18:60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18:60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8:60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18:60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18:60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18:60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18:60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8:60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18:60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18:60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18:60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18:60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18:60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18:60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</sheetData>
  <sheetProtection/>
  <mergeCells count="1138">
    <mergeCell ref="DX65:EJ65"/>
    <mergeCell ref="EK65:EW65"/>
    <mergeCell ref="EX65:FJ65"/>
    <mergeCell ref="FL65:FP65"/>
    <mergeCell ref="CH55:CW55"/>
    <mergeCell ref="EK67:EW67"/>
    <mergeCell ref="BU67:CG67"/>
    <mergeCell ref="A65:AJ65"/>
    <mergeCell ref="AK65:AP65"/>
    <mergeCell ref="AQ65:BB65"/>
    <mergeCell ref="BC65:BT65"/>
    <mergeCell ref="BU65:CG65"/>
    <mergeCell ref="CH65:CW65"/>
    <mergeCell ref="CX65:DJ65"/>
    <mergeCell ref="BC54:BT54"/>
    <mergeCell ref="BU54:CG54"/>
    <mergeCell ref="BC57:BT57"/>
    <mergeCell ref="BU58:CG58"/>
    <mergeCell ref="BC56:BT56"/>
    <mergeCell ref="AQ55:BB55"/>
    <mergeCell ref="BC55:BT55"/>
    <mergeCell ref="BU55:CG55"/>
    <mergeCell ref="DX58:EJ58"/>
    <mergeCell ref="DX61:EJ61"/>
    <mergeCell ref="DX59:EJ59"/>
    <mergeCell ref="A59:AJ59"/>
    <mergeCell ref="BU59:CG59"/>
    <mergeCell ref="CH59:CW59"/>
    <mergeCell ref="BU61:CG61"/>
    <mergeCell ref="A58:AJ58"/>
    <mergeCell ref="AK58:AP58"/>
    <mergeCell ref="AQ58:BB58"/>
    <mergeCell ref="BC58:BT58"/>
    <mergeCell ref="CH58:CW58"/>
    <mergeCell ref="CX58:DJ58"/>
    <mergeCell ref="BC64:BT64"/>
    <mergeCell ref="BC66:BT66"/>
    <mergeCell ref="CX70:DJ70"/>
    <mergeCell ref="DK69:DW69"/>
    <mergeCell ref="BU57:CG57"/>
    <mergeCell ref="BU62:CG62"/>
    <mergeCell ref="DK64:DW64"/>
    <mergeCell ref="DK58:DW58"/>
    <mergeCell ref="DK65:DW65"/>
    <mergeCell ref="DK66:DW66"/>
    <mergeCell ref="CH68:CW68"/>
    <mergeCell ref="CH64:CW64"/>
    <mergeCell ref="DK61:DW61"/>
    <mergeCell ref="DX64:EJ64"/>
    <mergeCell ref="DX68:EJ68"/>
    <mergeCell ref="CX66:DJ66"/>
    <mergeCell ref="DK68:DW68"/>
    <mergeCell ref="CX68:DJ68"/>
    <mergeCell ref="DX66:EJ66"/>
    <mergeCell ref="DK80:DW80"/>
    <mergeCell ref="DX80:EJ80"/>
    <mergeCell ref="CX76:DJ76"/>
    <mergeCell ref="EX80:FJ80"/>
    <mergeCell ref="DK76:DW76"/>
    <mergeCell ref="EK78:EW78"/>
    <mergeCell ref="EK79:EW79"/>
    <mergeCell ref="EK77:EW77"/>
    <mergeCell ref="CX72:DJ72"/>
    <mergeCell ref="EK80:EW80"/>
    <mergeCell ref="DK74:DW74"/>
    <mergeCell ref="DX73:EJ73"/>
    <mergeCell ref="CH80:CW80"/>
    <mergeCell ref="CH79:CW79"/>
    <mergeCell ref="CX78:DJ78"/>
    <mergeCell ref="CX79:DJ79"/>
    <mergeCell ref="DX76:EJ76"/>
    <mergeCell ref="CX80:DJ80"/>
    <mergeCell ref="EK82:EW82"/>
    <mergeCell ref="EX81:FJ81"/>
    <mergeCell ref="EX77:FJ77"/>
    <mergeCell ref="CX82:DJ82"/>
    <mergeCell ref="EX79:FJ79"/>
    <mergeCell ref="DK77:DW77"/>
    <mergeCell ref="DX82:EJ82"/>
    <mergeCell ref="DK82:DW82"/>
    <mergeCell ref="DK78:DW78"/>
    <mergeCell ref="EK81:EW81"/>
    <mergeCell ref="BC76:BT76"/>
    <mergeCell ref="BC67:BT67"/>
    <mergeCell ref="BC79:BT79"/>
    <mergeCell ref="BC81:BT81"/>
    <mergeCell ref="BC68:BT68"/>
    <mergeCell ref="BC69:BT69"/>
    <mergeCell ref="BC80:BT80"/>
    <mergeCell ref="BC71:BT71"/>
    <mergeCell ref="BC72:BT72"/>
    <mergeCell ref="BC70:BT70"/>
    <mergeCell ref="CH83:CW83"/>
    <mergeCell ref="DX81:EJ81"/>
    <mergeCell ref="DX78:EJ78"/>
    <mergeCell ref="DX79:EJ79"/>
    <mergeCell ref="DK79:DW79"/>
    <mergeCell ref="DK83:DW83"/>
    <mergeCell ref="DX83:EJ83"/>
    <mergeCell ref="CX83:DJ83"/>
    <mergeCell ref="CX81:DJ81"/>
    <mergeCell ref="CH78:CW78"/>
    <mergeCell ref="BU68:CG68"/>
    <mergeCell ref="DX77:EJ77"/>
    <mergeCell ref="CX71:DJ71"/>
    <mergeCell ref="DX75:EJ75"/>
    <mergeCell ref="CH72:CW72"/>
    <mergeCell ref="CH75:CW75"/>
    <mergeCell ref="BU74:CG74"/>
    <mergeCell ref="CH69:CW69"/>
    <mergeCell ref="CH71:CW71"/>
    <mergeCell ref="DK73:DW73"/>
    <mergeCell ref="EK66:EW66"/>
    <mergeCell ref="EK68:EW68"/>
    <mergeCell ref="DX72:EJ72"/>
    <mergeCell ref="EK71:EW71"/>
    <mergeCell ref="DX69:EJ69"/>
    <mergeCell ref="DX70:EJ70"/>
    <mergeCell ref="EK69:EW69"/>
    <mergeCell ref="EK70:EW70"/>
    <mergeCell ref="EK72:EW72"/>
    <mergeCell ref="DX67:EJ67"/>
    <mergeCell ref="EK83:EW83"/>
    <mergeCell ref="CX67:DJ67"/>
    <mergeCell ref="CX73:DJ73"/>
    <mergeCell ref="DK67:DW67"/>
    <mergeCell ref="DK71:DW71"/>
    <mergeCell ref="DK81:DW81"/>
    <mergeCell ref="DX74:EJ74"/>
    <mergeCell ref="EK76:EW76"/>
    <mergeCell ref="CX75:DJ75"/>
    <mergeCell ref="DK101:DW101"/>
    <mergeCell ref="DX101:EJ101"/>
    <mergeCell ref="CH92:CW92"/>
    <mergeCell ref="BU85:CG85"/>
    <mergeCell ref="BU101:CG101"/>
    <mergeCell ref="DX93:EJ93"/>
    <mergeCell ref="CX93:DJ93"/>
    <mergeCell ref="CX92:DJ92"/>
    <mergeCell ref="CX90:DJ90"/>
    <mergeCell ref="CX87:DJ87"/>
    <mergeCell ref="EK88:EW88"/>
    <mergeCell ref="EK89:EW89"/>
    <mergeCell ref="CH84:CW84"/>
    <mergeCell ref="BU84:CG84"/>
    <mergeCell ref="BU86:CG86"/>
    <mergeCell ref="BU88:CG88"/>
    <mergeCell ref="BU87:CG87"/>
    <mergeCell ref="CH88:CW88"/>
    <mergeCell ref="CH87:CW87"/>
    <mergeCell ref="CH85:CW85"/>
    <mergeCell ref="EK92:EW92"/>
    <mergeCell ref="DK84:DW84"/>
    <mergeCell ref="DX91:EJ91"/>
    <mergeCell ref="DX85:EJ85"/>
    <mergeCell ref="EK84:EW84"/>
    <mergeCell ref="DK92:DW92"/>
    <mergeCell ref="DX92:EJ92"/>
    <mergeCell ref="EK85:EW85"/>
    <mergeCell ref="EK86:EW86"/>
    <mergeCell ref="EK87:EW87"/>
    <mergeCell ref="CX84:DJ84"/>
    <mergeCell ref="DX88:EJ88"/>
    <mergeCell ref="DX90:EJ90"/>
    <mergeCell ref="DK91:DW91"/>
    <mergeCell ref="DK89:DW89"/>
    <mergeCell ref="DK85:DW85"/>
    <mergeCell ref="DK88:DW88"/>
    <mergeCell ref="DX84:EJ84"/>
    <mergeCell ref="DX86:EJ86"/>
    <mergeCell ref="DK86:DW86"/>
    <mergeCell ref="CX85:DJ85"/>
    <mergeCell ref="DX89:EJ89"/>
    <mergeCell ref="CH86:CW86"/>
    <mergeCell ref="EK55:EW55"/>
    <mergeCell ref="EK64:EW64"/>
    <mergeCell ref="EK56:EW56"/>
    <mergeCell ref="CH66:CW66"/>
    <mergeCell ref="CX59:DJ59"/>
    <mergeCell ref="DK57:DW57"/>
    <mergeCell ref="CH67:CW67"/>
    <mergeCell ref="EX58:FJ58"/>
    <mergeCell ref="EX55:FJ55"/>
    <mergeCell ref="EK58:EW58"/>
    <mergeCell ref="DK93:DW93"/>
    <mergeCell ref="EX64:FJ64"/>
    <mergeCell ref="EK91:EW91"/>
    <mergeCell ref="DK90:DW90"/>
    <mergeCell ref="DK87:DW87"/>
    <mergeCell ref="EK90:EW90"/>
    <mergeCell ref="EX56:FJ56"/>
    <mergeCell ref="EK93:EW93"/>
    <mergeCell ref="EX57:FJ57"/>
    <mergeCell ref="DK59:DW59"/>
    <mergeCell ref="DK63:DW63"/>
    <mergeCell ref="EK63:EW63"/>
    <mergeCell ref="EK57:EW57"/>
    <mergeCell ref="EK59:EW59"/>
    <mergeCell ref="EX59:FJ59"/>
    <mergeCell ref="EX73:FJ73"/>
    <mergeCell ref="EX72:FJ72"/>
    <mergeCell ref="EK54:EW54"/>
    <mergeCell ref="EX54:FJ54"/>
    <mergeCell ref="EE33:ES33"/>
    <mergeCell ref="ET38:FJ38"/>
    <mergeCell ref="EX49:FJ49"/>
    <mergeCell ref="EK49:EW49"/>
    <mergeCell ref="ET37:FJ37"/>
    <mergeCell ref="EX46:FJ46"/>
    <mergeCell ref="EX50:FJ50"/>
    <mergeCell ref="EX53:FJ53"/>
    <mergeCell ref="DX46:EJ46"/>
    <mergeCell ref="DN39:ED39"/>
    <mergeCell ref="DN35:ED35"/>
    <mergeCell ref="DN36:ED36"/>
    <mergeCell ref="EX47:FJ47"/>
    <mergeCell ref="ET35:FJ35"/>
    <mergeCell ref="EK45:FJ45"/>
    <mergeCell ref="DK47:DW47"/>
    <mergeCell ref="ET33:FJ33"/>
    <mergeCell ref="ET39:FJ39"/>
    <mergeCell ref="CH45:EJ45"/>
    <mergeCell ref="DX47:EJ47"/>
    <mergeCell ref="CW33:DM33"/>
    <mergeCell ref="ET34:FJ34"/>
    <mergeCell ref="EE34:ES34"/>
    <mergeCell ref="EK47:EW47"/>
    <mergeCell ref="DN34:ED34"/>
    <mergeCell ref="ET36:FJ36"/>
    <mergeCell ref="EK51:EW51"/>
    <mergeCell ref="EX51:FJ51"/>
    <mergeCell ref="EK52:EW52"/>
    <mergeCell ref="EX52:FJ52"/>
    <mergeCell ref="DX52:EJ52"/>
    <mergeCell ref="DX53:EJ53"/>
    <mergeCell ref="EK53:EW53"/>
    <mergeCell ref="CW34:DM34"/>
    <mergeCell ref="EE38:ES38"/>
    <mergeCell ref="EE37:ES37"/>
    <mergeCell ref="DN37:ED37"/>
    <mergeCell ref="EE35:ES35"/>
    <mergeCell ref="EK50:EW50"/>
    <mergeCell ref="CX47:DJ47"/>
    <mergeCell ref="EK46:EW46"/>
    <mergeCell ref="EE36:ES36"/>
    <mergeCell ref="DN38:ED38"/>
    <mergeCell ref="CX95:DJ95"/>
    <mergeCell ref="CX96:DJ96"/>
    <mergeCell ref="DX87:EJ87"/>
    <mergeCell ref="CX86:DJ86"/>
    <mergeCell ref="CX88:DJ88"/>
    <mergeCell ref="DK94:DW94"/>
    <mergeCell ref="DX94:EJ94"/>
    <mergeCell ref="DX96:EJ96"/>
    <mergeCell ref="CW35:DM35"/>
    <mergeCell ref="CW37:DM37"/>
    <mergeCell ref="EE32:ES32"/>
    <mergeCell ref="DX50:EJ50"/>
    <mergeCell ref="CX57:DJ57"/>
    <mergeCell ref="EK48:EW48"/>
    <mergeCell ref="ET32:FJ32"/>
    <mergeCell ref="DK48:DW48"/>
    <mergeCell ref="CW32:DM32"/>
    <mergeCell ref="CW39:DM39"/>
    <mergeCell ref="A100:AJ100"/>
    <mergeCell ref="CH93:CW93"/>
    <mergeCell ref="CH96:CW96"/>
    <mergeCell ref="CH95:CW95"/>
    <mergeCell ref="CH94:CW94"/>
    <mergeCell ref="DN32:ED32"/>
    <mergeCell ref="DN33:ED33"/>
    <mergeCell ref="DK50:DW50"/>
    <mergeCell ref="DX63:EJ63"/>
    <mergeCell ref="DX55:EJ55"/>
    <mergeCell ref="BU96:CG96"/>
    <mergeCell ref="BU97:CG97"/>
    <mergeCell ref="CH97:CW97"/>
    <mergeCell ref="BC98:BT98"/>
    <mergeCell ref="AK99:AP99"/>
    <mergeCell ref="AK100:AP100"/>
    <mergeCell ref="BU93:CG93"/>
    <mergeCell ref="BU94:CG94"/>
    <mergeCell ref="BU91:CG91"/>
    <mergeCell ref="CX91:DJ91"/>
    <mergeCell ref="CH91:CW91"/>
    <mergeCell ref="CH89:CW89"/>
    <mergeCell ref="CX89:DJ89"/>
    <mergeCell ref="BU89:CG89"/>
    <mergeCell ref="CH90:CW90"/>
    <mergeCell ref="CX94:DJ94"/>
    <mergeCell ref="CF123:CV123"/>
    <mergeCell ref="CF122:CV122"/>
    <mergeCell ref="BL113:CE113"/>
    <mergeCell ref="CF111:CV111"/>
    <mergeCell ref="CF119:CV119"/>
    <mergeCell ref="CF116:CV116"/>
    <mergeCell ref="CF120:CV120"/>
    <mergeCell ref="CF115:CV115"/>
    <mergeCell ref="CF121:CV121"/>
    <mergeCell ref="BL123:CE123"/>
    <mergeCell ref="A101:AJ101"/>
    <mergeCell ref="AK101:AP101"/>
    <mergeCell ref="AQ101:BB101"/>
    <mergeCell ref="BC101:BT101"/>
    <mergeCell ref="A114:AO114"/>
    <mergeCell ref="A113:AO113"/>
    <mergeCell ref="AQ114:AU114"/>
    <mergeCell ref="A112:AO112"/>
    <mergeCell ref="A106:FJ106"/>
    <mergeCell ref="A103:AJ103"/>
    <mergeCell ref="CX100:DJ100"/>
    <mergeCell ref="CH100:CW100"/>
    <mergeCell ref="CF112:CV112"/>
    <mergeCell ref="CX101:DJ101"/>
    <mergeCell ref="CH101:CW101"/>
    <mergeCell ref="AV110:BK110"/>
    <mergeCell ref="AQ102:BB102"/>
    <mergeCell ref="AQ112:AU112"/>
    <mergeCell ref="BL115:CE115"/>
    <mergeCell ref="BL120:CE120"/>
    <mergeCell ref="BL116:CE116"/>
    <mergeCell ref="BU98:CG98"/>
    <mergeCell ref="AV112:BK112"/>
    <mergeCell ref="BC99:BT99"/>
    <mergeCell ref="AV115:BK115"/>
    <mergeCell ref="BU99:CG99"/>
    <mergeCell ref="AQ122:AU122"/>
    <mergeCell ref="AQ116:AU116"/>
    <mergeCell ref="A111:AO111"/>
    <mergeCell ref="BL111:CE111"/>
    <mergeCell ref="AP107:AU108"/>
    <mergeCell ref="BL110:CE110"/>
    <mergeCell ref="AV109:BK109"/>
    <mergeCell ref="AQ111:AU111"/>
    <mergeCell ref="A107:AO108"/>
    <mergeCell ref="AQ110:AU110"/>
    <mergeCell ref="A121:AO121"/>
    <mergeCell ref="A120:AO120"/>
    <mergeCell ref="AV124:BK124"/>
    <mergeCell ref="BU102:CG102"/>
    <mergeCell ref="BC102:BT102"/>
    <mergeCell ref="AQ123:AU123"/>
    <mergeCell ref="A122:AO122"/>
    <mergeCell ref="A115:AO115"/>
    <mergeCell ref="AP115:AU115"/>
    <mergeCell ref="AQ120:AU120"/>
    <mergeCell ref="AV119:BK119"/>
    <mergeCell ref="A117:AO117"/>
    <mergeCell ref="A116:AO116"/>
    <mergeCell ref="AQ117:AU117"/>
    <mergeCell ref="AQ119:AU119"/>
    <mergeCell ref="AV120:BK120"/>
    <mergeCell ref="AQ118:AU118"/>
    <mergeCell ref="AQ125:AU125"/>
    <mergeCell ref="AV125:BK125"/>
    <mergeCell ref="AQ127:AU127"/>
    <mergeCell ref="BL125:CE125"/>
    <mergeCell ref="BL126:CE126"/>
    <mergeCell ref="BL124:CE124"/>
    <mergeCell ref="AV123:BK123"/>
    <mergeCell ref="AQ124:AU124"/>
    <mergeCell ref="AQ121:AU121"/>
    <mergeCell ref="A126:AO126"/>
    <mergeCell ref="AQ126:AU126"/>
    <mergeCell ref="A127:AO127"/>
    <mergeCell ref="AV126:BK126"/>
    <mergeCell ref="AV127:BK127"/>
    <mergeCell ref="A123:AO123"/>
    <mergeCell ref="A125:AO125"/>
    <mergeCell ref="AH134:BH134"/>
    <mergeCell ref="A138:BB138"/>
    <mergeCell ref="A135:AE135"/>
    <mergeCell ref="A136:BB136"/>
    <mergeCell ref="R134:AE134"/>
    <mergeCell ref="A130:AO130"/>
    <mergeCell ref="B132:BB132"/>
    <mergeCell ref="R133:AE133"/>
    <mergeCell ref="AH133:BH133"/>
    <mergeCell ref="A124:AO124"/>
    <mergeCell ref="AQ129:AU129"/>
    <mergeCell ref="AV129:BK129"/>
    <mergeCell ref="A131:BB131"/>
    <mergeCell ref="AQ128:AU128"/>
    <mergeCell ref="A128:AO128"/>
    <mergeCell ref="AQ130:AU130"/>
    <mergeCell ref="AV130:BK130"/>
    <mergeCell ref="BC89:BT89"/>
    <mergeCell ref="BU90:CG90"/>
    <mergeCell ref="A119:AO119"/>
    <mergeCell ref="AQ90:BB90"/>
    <mergeCell ref="AK90:AP90"/>
    <mergeCell ref="BC90:BT90"/>
    <mergeCell ref="AQ89:BB89"/>
    <mergeCell ref="A91:AJ91"/>
    <mergeCell ref="AK91:AP91"/>
    <mergeCell ref="A118:AO118"/>
    <mergeCell ref="AK104:AP104"/>
    <mergeCell ref="BC100:BT100"/>
    <mergeCell ref="BC103:BT103"/>
    <mergeCell ref="A97:AJ97"/>
    <mergeCell ref="AK98:AP98"/>
    <mergeCell ref="A98:AJ98"/>
    <mergeCell ref="A109:AO109"/>
    <mergeCell ref="BL109:CE109"/>
    <mergeCell ref="AQ113:AU113"/>
    <mergeCell ref="AK73:AP73"/>
    <mergeCell ref="AK74:AP74"/>
    <mergeCell ref="AK76:AP76"/>
    <mergeCell ref="AK75:AP75"/>
    <mergeCell ref="CX97:DJ97"/>
    <mergeCell ref="CH99:CW99"/>
    <mergeCell ref="CX99:DJ99"/>
    <mergeCell ref="CH98:CW98"/>
    <mergeCell ref="BU92:CG92"/>
    <mergeCell ref="BU95:CG95"/>
    <mergeCell ref="BU66:CG66"/>
    <mergeCell ref="CH61:CW61"/>
    <mergeCell ref="BC78:BT78"/>
    <mergeCell ref="AK79:AP79"/>
    <mergeCell ref="AK62:AP62"/>
    <mergeCell ref="AK68:AP68"/>
    <mergeCell ref="AK64:AP64"/>
    <mergeCell ref="AK66:AP66"/>
    <mergeCell ref="AK63:AP63"/>
    <mergeCell ref="AQ63:BB63"/>
    <mergeCell ref="A78:AJ78"/>
    <mergeCell ref="AK77:AP77"/>
    <mergeCell ref="CX61:DJ61"/>
    <mergeCell ref="CX64:DJ64"/>
    <mergeCell ref="CX63:DJ63"/>
    <mergeCell ref="CX77:DJ77"/>
    <mergeCell ref="AK78:AP78"/>
    <mergeCell ref="A75:AJ75"/>
    <mergeCell ref="A77:AJ77"/>
    <mergeCell ref="BC62:BT62"/>
    <mergeCell ref="A79:AJ79"/>
    <mergeCell ref="A76:AJ76"/>
    <mergeCell ref="AQ88:BB88"/>
    <mergeCell ref="A83:AJ83"/>
    <mergeCell ref="AQ78:BB78"/>
    <mergeCell ref="AQ79:BB79"/>
    <mergeCell ref="A82:AJ82"/>
    <mergeCell ref="AQ77:BB77"/>
    <mergeCell ref="AK86:AP86"/>
    <mergeCell ref="AK85:AP85"/>
    <mergeCell ref="A92:AJ92"/>
    <mergeCell ref="BC82:BT82"/>
    <mergeCell ref="BC87:BT87"/>
    <mergeCell ref="BC88:BT88"/>
    <mergeCell ref="BC84:BT84"/>
    <mergeCell ref="BC83:BT83"/>
    <mergeCell ref="AK84:AP84"/>
    <mergeCell ref="A84:AJ84"/>
    <mergeCell ref="AQ86:BB86"/>
    <mergeCell ref="A87:AJ87"/>
    <mergeCell ref="AQ85:BB85"/>
    <mergeCell ref="AQ87:BB87"/>
    <mergeCell ref="AQ84:BB84"/>
    <mergeCell ref="A96:AJ96"/>
    <mergeCell ref="A95:AJ95"/>
    <mergeCell ref="AK96:AP96"/>
    <mergeCell ref="BC96:BT96"/>
    <mergeCell ref="AQ95:BB95"/>
    <mergeCell ref="A93:AJ93"/>
    <mergeCell ref="AK93:AP93"/>
    <mergeCell ref="A94:AJ94"/>
    <mergeCell ref="AK95:AP95"/>
    <mergeCell ref="BK92:BT92"/>
    <mergeCell ref="AQ94:BB94"/>
    <mergeCell ref="AQ93:BB93"/>
    <mergeCell ref="AQ96:BB96"/>
    <mergeCell ref="AQ92:BB92"/>
    <mergeCell ref="BC93:BT93"/>
    <mergeCell ref="BC95:BT95"/>
    <mergeCell ref="BC94:BT94"/>
    <mergeCell ref="BC91:BT91"/>
    <mergeCell ref="A89:AJ89"/>
    <mergeCell ref="BC85:BT85"/>
    <mergeCell ref="BC86:BT86"/>
    <mergeCell ref="A88:AJ88"/>
    <mergeCell ref="A90:AJ90"/>
    <mergeCell ref="AK88:AP88"/>
    <mergeCell ref="A86:AJ86"/>
    <mergeCell ref="AK87:AP87"/>
    <mergeCell ref="A85:AJ85"/>
    <mergeCell ref="CF129:CV129"/>
    <mergeCell ref="CF130:CV130"/>
    <mergeCell ref="CW128:DM128"/>
    <mergeCell ref="BL129:CE129"/>
    <mergeCell ref="CF128:CV128"/>
    <mergeCell ref="CF124:CV124"/>
    <mergeCell ref="BL127:CE127"/>
    <mergeCell ref="A99:AJ99"/>
    <mergeCell ref="CF127:CV127"/>
    <mergeCell ref="EE126:ES126"/>
    <mergeCell ref="CW129:DM129"/>
    <mergeCell ref="AV128:BK128"/>
    <mergeCell ref="A129:AO129"/>
    <mergeCell ref="A102:AJ102"/>
    <mergeCell ref="A110:AO110"/>
    <mergeCell ref="AV113:BK113"/>
    <mergeCell ref="AP109:AU109"/>
    <mergeCell ref="CW126:DM126"/>
    <mergeCell ref="DN126:ED126"/>
    <mergeCell ref="DN124:ED124"/>
    <mergeCell ref="DS133:ES133"/>
    <mergeCell ref="DS132:ES132"/>
    <mergeCell ref="DC133:DP133"/>
    <mergeCell ref="BZ131:DA132"/>
    <mergeCell ref="CW130:DM130"/>
    <mergeCell ref="BL130:CE130"/>
    <mergeCell ref="BL128:CE128"/>
    <mergeCell ref="CF125:CV125"/>
    <mergeCell ref="ET126:FJ126"/>
    <mergeCell ref="ET129:FJ129"/>
    <mergeCell ref="ET127:FJ127"/>
    <mergeCell ref="EE128:ES128"/>
    <mergeCell ref="DN125:ED125"/>
    <mergeCell ref="DN128:ED128"/>
    <mergeCell ref="DN129:ED129"/>
    <mergeCell ref="CW127:DM127"/>
    <mergeCell ref="EE125:ES125"/>
    <mergeCell ref="ET118:FJ118"/>
    <mergeCell ref="EE120:ES120"/>
    <mergeCell ref="ET122:FJ122"/>
    <mergeCell ref="EE121:ES121"/>
    <mergeCell ref="ET121:FJ121"/>
    <mergeCell ref="EE122:ES122"/>
    <mergeCell ref="ET120:FJ120"/>
    <mergeCell ref="ET119:FJ119"/>
    <mergeCell ref="EE119:ES119"/>
    <mergeCell ref="ET123:FJ123"/>
    <mergeCell ref="EE123:ES123"/>
    <mergeCell ref="ET124:FJ124"/>
    <mergeCell ref="EE124:ES124"/>
    <mergeCell ref="CF126:CV126"/>
    <mergeCell ref="CW125:DM125"/>
    <mergeCell ref="DN123:ED123"/>
    <mergeCell ref="CW123:DM123"/>
    <mergeCell ref="CW124:DM124"/>
    <mergeCell ref="ET125:FJ125"/>
    <mergeCell ref="DN121:ED121"/>
    <mergeCell ref="CW122:DM122"/>
    <mergeCell ref="CW121:DM121"/>
    <mergeCell ref="CW116:DM116"/>
    <mergeCell ref="DN120:ED120"/>
    <mergeCell ref="DN119:ED119"/>
    <mergeCell ref="CW119:DM119"/>
    <mergeCell ref="DN117:ED117"/>
    <mergeCell ref="DN122:ED122"/>
    <mergeCell ref="CW120:DM120"/>
    <mergeCell ref="CW118:DM118"/>
    <mergeCell ref="CW117:DM117"/>
    <mergeCell ref="AV111:BK111"/>
    <mergeCell ref="DN115:ED115"/>
    <mergeCell ref="DN114:ED114"/>
    <mergeCell ref="DN118:ED118"/>
    <mergeCell ref="AV117:BK117"/>
    <mergeCell ref="AV116:BK116"/>
    <mergeCell ref="CF117:CV117"/>
    <mergeCell ref="CF118:CV118"/>
    <mergeCell ref="EE109:ES109"/>
    <mergeCell ref="CF109:CV109"/>
    <mergeCell ref="CW114:DM114"/>
    <mergeCell ref="ET117:FJ117"/>
    <mergeCell ref="EE118:ES118"/>
    <mergeCell ref="ET115:FJ115"/>
    <mergeCell ref="ET114:FJ114"/>
    <mergeCell ref="EE117:ES117"/>
    <mergeCell ref="ET116:FJ116"/>
    <mergeCell ref="EE115:ES115"/>
    <mergeCell ref="CF110:CV110"/>
    <mergeCell ref="CF113:CV113"/>
    <mergeCell ref="CF114:CV114"/>
    <mergeCell ref="CW113:DM113"/>
    <mergeCell ref="CW109:DM109"/>
    <mergeCell ref="DN109:ED109"/>
    <mergeCell ref="ET130:FJ130"/>
    <mergeCell ref="DN130:ED130"/>
    <mergeCell ref="EE130:ES130"/>
    <mergeCell ref="EE127:ES127"/>
    <mergeCell ref="EE129:ES129"/>
    <mergeCell ref="ET128:FJ128"/>
    <mergeCell ref="DN127:ED127"/>
    <mergeCell ref="A104:AJ104"/>
    <mergeCell ref="AV107:BK108"/>
    <mergeCell ref="BU100:CG100"/>
    <mergeCell ref="BC97:BT97"/>
    <mergeCell ref="BU104:CG104"/>
    <mergeCell ref="BU103:CG103"/>
    <mergeCell ref="CF108:CV108"/>
    <mergeCell ref="AQ104:BB104"/>
    <mergeCell ref="AK102:AP102"/>
    <mergeCell ref="AQ99:BB99"/>
    <mergeCell ref="AQ100:BB100"/>
    <mergeCell ref="AQ103:BB103"/>
    <mergeCell ref="AK89:AP89"/>
    <mergeCell ref="AQ91:BB91"/>
    <mergeCell ref="AK103:AP103"/>
    <mergeCell ref="AK94:AP94"/>
    <mergeCell ref="AQ97:BB97"/>
    <mergeCell ref="AQ98:BB98"/>
    <mergeCell ref="AK97:AP97"/>
    <mergeCell ref="AK92:AP92"/>
    <mergeCell ref="AV122:BK122"/>
    <mergeCell ref="BL112:CE112"/>
    <mergeCell ref="AV114:BK114"/>
    <mergeCell ref="BL118:CE118"/>
    <mergeCell ref="BL121:CE121"/>
    <mergeCell ref="BL114:CE114"/>
    <mergeCell ref="BL122:CE122"/>
    <mergeCell ref="AV121:BK121"/>
    <mergeCell ref="BL119:CE119"/>
    <mergeCell ref="AV118:BK118"/>
    <mergeCell ref="AQ82:BB82"/>
    <mergeCell ref="AQ61:BB61"/>
    <mergeCell ref="AQ64:BB64"/>
    <mergeCell ref="AQ66:BB66"/>
    <mergeCell ref="AQ74:BB74"/>
    <mergeCell ref="AQ68:BB68"/>
    <mergeCell ref="AQ70:BB70"/>
    <mergeCell ref="AQ73:BB73"/>
    <mergeCell ref="AQ69:BB69"/>
    <mergeCell ref="AQ62:BB62"/>
    <mergeCell ref="AK82:AP82"/>
    <mergeCell ref="AK70:AP70"/>
    <mergeCell ref="AK67:AP67"/>
    <mergeCell ref="BC74:BT74"/>
    <mergeCell ref="AQ76:BB76"/>
    <mergeCell ref="AQ71:BB71"/>
    <mergeCell ref="BC75:BT75"/>
    <mergeCell ref="AQ75:BB75"/>
    <mergeCell ref="AQ67:BB67"/>
    <mergeCell ref="AQ72:BB72"/>
    <mergeCell ref="BC104:BT104"/>
    <mergeCell ref="BL117:CE117"/>
    <mergeCell ref="A80:AJ80"/>
    <mergeCell ref="AK80:AP80"/>
    <mergeCell ref="AQ80:BB80"/>
    <mergeCell ref="A81:AJ81"/>
    <mergeCell ref="AK81:AP81"/>
    <mergeCell ref="AQ83:BB83"/>
    <mergeCell ref="AK83:AP83"/>
    <mergeCell ref="AQ81:BB81"/>
    <mergeCell ref="BC52:BT52"/>
    <mergeCell ref="AK53:AP53"/>
    <mergeCell ref="AK52:AP52"/>
    <mergeCell ref="BC53:BT53"/>
    <mergeCell ref="AQ52:BB52"/>
    <mergeCell ref="AQ53:BB53"/>
    <mergeCell ref="AQ56:BB56"/>
    <mergeCell ref="AK61:AO61"/>
    <mergeCell ref="BK61:BT61"/>
    <mergeCell ref="BC60:BT60"/>
    <mergeCell ref="AK59:AP59"/>
    <mergeCell ref="AQ59:BB59"/>
    <mergeCell ref="BC59:BT59"/>
    <mergeCell ref="AQ60:BB60"/>
    <mergeCell ref="AQ57:BB57"/>
    <mergeCell ref="A74:AJ74"/>
    <mergeCell ref="A73:AJ73"/>
    <mergeCell ref="A68:AJ68"/>
    <mergeCell ref="A71:AJ71"/>
    <mergeCell ref="A69:AJ69"/>
    <mergeCell ref="A70:AJ70"/>
    <mergeCell ref="A63:AJ63"/>
    <mergeCell ref="A64:AJ64"/>
    <mergeCell ref="A61:AJ61"/>
    <mergeCell ref="A62:AJ62"/>
    <mergeCell ref="A72:AJ72"/>
    <mergeCell ref="A66:AJ66"/>
    <mergeCell ref="A67:AJ67"/>
    <mergeCell ref="AK57:AP57"/>
    <mergeCell ref="AK56:AP56"/>
    <mergeCell ref="AK50:AP50"/>
    <mergeCell ref="A57:AJ57"/>
    <mergeCell ref="A54:AJ54"/>
    <mergeCell ref="A55:AJ55"/>
    <mergeCell ref="AK48:AP48"/>
    <mergeCell ref="A56:AJ56"/>
    <mergeCell ref="A53:AJ53"/>
    <mergeCell ref="A52:AJ52"/>
    <mergeCell ref="AK54:AP54"/>
    <mergeCell ref="A48:AJ48"/>
    <mergeCell ref="A50:AJ50"/>
    <mergeCell ref="A51:AJ51"/>
    <mergeCell ref="A49:AJ49"/>
    <mergeCell ref="AK55:AP55"/>
    <mergeCell ref="BC51:BT51"/>
    <mergeCell ref="BK50:BT50"/>
    <mergeCell ref="A35:AM35"/>
    <mergeCell ref="A36:AM36"/>
    <mergeCell ref="A47:AJ47"/>
    <mergeCell ref="AT39:BB39"/>
    <mergeCell ref="AK45:AP46"/>
    <mergeCell ref="AN39:AS39"/>
    <mergeCell ref="AQ45:BB46"/>
    <mergeCell ref="A39:AM39"/>
    <mergeCell ref="BK39:CE39"/>
    <mergeCell ref="BU48:CG48"/>
    <mergeCell ref="BU45:CG46"/>
    <mergeCell ref="CF38:CV38"/>
    <mergeCell ref="BC45:BT46"/>
    <mergeCell ref="BC47:BT47"/>
    <mergeCell ref="CF39:CV39"/>
    <mergeCell ref="CF36:CV36"/>
    <mergeCell ref="CF37:CV37"/>
    <mergeCell ref="BK36:CE36"/>
    <mergeCell ref="CF35:CV35"/>
    <mergeCell ref="CF33:CV33"/>
    <mergeCell ref="BK33:CE33"/>
    <mergeCell ref="BK37:CE37"/>
    <mergeCell ref="BK35:CE35"/>
    <mergeCell ref="BU50:CG50"/>
    <mergeCell ref="BU49:CG49"/>
    <mergeCell ref="AQ50:BB50"/>
    <mergeCell ref="BK38:CE38"/>
    <mergeCell ref="BC48:BT48"/>
    <mergeCell ref="A44:FJ44"/>
    <mergeCell ref="EX48:FJ48"/>
    <mergeCell ref="CX48:DJ48"/>
    <mergeCell ref="EE39:ES39"/>
    <mergeCell ref="DK46:DW46"/>
    <mergeCell ref="BK25:CE25"/>
    <mergeCell ref="CF34:CV34"/>
    <mergeCell ref="BK34:CE34"/>
    <mergeCell ref="BC49:BT49"/>
    <mergeCell ref="BU47:CG47"/>
    <mergeCell ref="CH47:CW47"/>
    <mergeCell ref="CW36:DM36"/>
    <mergeCell ref="DK49:DW49"/>
    <mergeCell ref="CW29:DM29"/>
    <mergeCell ref="BK27:CE27"/>
    <mergeCell ref="ET30:FJ30"/>
    <mergeCell ref="ET31:FJ31"/>
    <mergeCell ref="DN30:ED30"/>
    <mergeCell ref="EE30:ES30"/>
    <mergeCell ref="EE29:ES29"/>
    <mergeCell ref="DN29:ED29"/>
    <mergeCell ref="EE31:ES31"/>
    <mergeCell ref="DN31:ED31"/>
    <mergeCell ref="CF23:CV23"/>
    <mergeCell ref="EE22:ES22"/>
    <mergeCell ref="DN22:ED22"/>
    <mergeCell ref="DN24:ED24"/>
    <mergeCell ref="CW23:DM23"/>
    <mergeCell ref="ET29:FJ29"/>
    <mergeCell ref="CF27:CV27"/>
    <mergeCell ref="CF32:CV32"/>
    <mergeCell ref="CF30:CV30"/>
    <mergeCell ref="CF29:CV29"/>
    <mergeCell ref="DN25:ED25"/>
    <mergeCell ref="CF24:CV24"/>
    <mergeCell ref="CW31:DM31"/>
    <mergeCell ref="CW30:DM30"/>
    <mergeCell ref="CF31:CV31"/>
    <mergeCell ref="A21:AM21"/>
    <mergeCell ref="AT23:BB23"/>
    <mergeCell ref="BK23:CE23"/>
    <mergeCell ref="AT26:BB26"/>
    <mergeCell ref="AT25:BB25"/>
    <mergeCell ref="AN26:AS26"/>
    <mergeCell ref="AT24:BB24"/>
    <mergeCell ref="A22:AM22"/>
    <mergeCell ref="BK22:CE22"/>
    <mergeCell ref="BK21:CE21"/>
    <mergeCell ref="BK20:CE20"/>
    <mergeCell ref="AT22:BB22"/>
    <mergeCell ref="AN22:AS22"/>
    <mergeCell ref="AN25:AS25"/>
    <mergeCell ref="DN19:ED19"/>
    <mergeCell ref="AT21:BB21"/>
    <mergeCell ref="AN21:AS21"/>
    <mergeCell ref="AN23:AS23"/>
    <mergeCell ref="AN19:AS19"/>
    <mergeCell ref="CW20:DM20"/>
    <mergeCell ref="CF21:CV21"/>
    <mergeCell ref="CF20:CV20"/>
    <mergeCell ref="CW21:DM21"/>
    <mergeCell ref="DN18:ED18"/>
    <mergeCell ref="ET23:FJ23"/>
    <mergeCell ref="EE20:ES20"/>
    <mergeCell ref="ET22:FJ22"/>
    <mergeCell ref="EE23:ES23"/>
    <mergeCell ref="ET21:FJ21"/>
    <mergeCell ref="DN23:ED23"/>
    <mergeCell ref="DN21:ED21"/>
    <mergeCell ref="ET19:FJ19"/>
    <mergeCell ref="EE21:ES21"/>
    <mergeCell ref="ET24:FJ24"/>
    <mergeCell ref="ET20:FJ20"/>
    <mergeCell ref="CF25:CV25"/>
    <mergeCell ref="EE26:ES26"/>
    <mergeCell ref="ET26:FJ26"/>
    <mergeCell ref="EE25:ES25"/>
    <mergeCell ref="ET25:FJ25"/>
    <mergeCell ref="EE24:ES24"/>
    <mergeCell ref="CW24:DM24"/>
    <mergeCell ref="DN26:ED26"/>
    <mergeCell ref="ET27:FJ27"/>
    <mergeCell ref="CF26:CV26"/>
    <mergeCell ref="DN28:ED28"/>
    <mergeCell ref="CF28:CV28"/>
    <mergeCell ref="EE27:ES27"/>
    <mergeCell ref="DN27:ED27"/>
    <mergeCell ref="ET28:FJ28"/>
    <mergeCell ref="EE28:ES28"/>
    <mergeCell ref="CW27:DM27"/>
    <mergeCell ref="CW28:DM28"/>
    <mergeCell ref="ET8:FJ8"/>
    <mergeCell ref="A14:FJ14"/>
    <mergeCell ref="EG10:EQ10"/>
    <mergeCell ref="EG9:EQ9"/>
    <mergeCell ref="V9:EB9"/>
    <mergeCell ref="ET10:FJ10"/>
    <mergeCell ref="P10:EC10"/>
    <mergeCell ref="ET11:FJ11"/>
    <mergeCell ref="A4:ES4"/>
    <mergeCell ref="A18:AM18"/>
    <mergeCell ref="CW17:DM17"/>
    <mergeCell ref="CF16:ES16"/>
    <mergeCell ref="EE17:ES17"/>
    <mergeCell ref="CF17:CV17"/>
    <mergeCell ref="BM8:EC8"/>
    <mergeCell ref="CW18:DM18"/>
    <mergeCell ref="EE18:ES18"/>
    <mergeCell ref="CF18:CV18"/>
    <mergeCell ref="A16:AM17"/>
    <mergeCell ref="ET16:FJ17"/>
    <mergeCell ref="DN20:ED20"/>
    <mergeCell ref="ET1:FJ2"/>
    <mergeCell ref="ET6:FJ6"/>
    <mergeCell ref="A1:ES1"/>
    <mergeCell ref="A2:ES2"/>
    <mergeCell ref="A3:ES3"/>
    <mergeCell ref="AN20:AS20"/>
    <mergeCell ref="AN16:AS17"/>
    <mergeCell ref="BK18:CE18"/>
    <mergeCell ref="A20:AM20"/>
    <mergeCell ref="BK19:CE19"/>
    <mergeCell ref="AT20:BB20"/>
    <mergeCell ref="AN18:AS18"/>
    <mergeCell ref="AT18:BB18"/>
    <mergeCell ref="A19:AM19"/>
    <mergeCell ref="AT19:BB19"/>
    <mergeCell ref="BJ7:CD7"/>
    <mergeCell ref="CJ7:CK7"/>
    <mergeCell ref="CE7:CI7"/>
    <mergeCell ref="CW26:DM26"/>
    <mergeCell ref="CW25:DM25"/>
    <mergeCell ref="CF19:CV19"/>
    <mergeCell ref="CW19:DM19"/>
    <mergeCell ref="CW22:DM22"/>
    <mergeCell ref="BK26:CE26"/>
    <mergeCell ref="BK24:CE24"/>
    <mergeCell ref="ET7:FJ7"/>
    <mergeCell ref="A8:BB8"/>
    <mergeCell ref="ET9:FJ9"/>
    <mergeCell ref="CF22:CV22"/>
    <mergeCell ref="ET12:FJ12"/>
    <mergeCell ref="ET18:FJ18"/>
    <mergeCell ref="EE19:ES19"/>
    <mergeCell ref="AT16:BB17"/>
    <mergeCell ref="BK16:CE17"/>
    <mergeCell ref="DN17:ED17"/>
    <mergeCell ref="BK28:CE28"/>
    <mergeCell ref="AT28:BB28"/>
    <mergeCell ref="AT32:BB32"/>
    <mergeCell ref="AT30:BB30"/>
    <mergeCell ref="BK32:CE32"/>
    <mergeCell ref="BK30:CE30"/>
    <mergeCell ref="BK31:CE31"/>
    <mergeCell ref="BK29:CE29"/>
    <mergeCell ref="AN35:AS35"/>
    <mergeCell ref="AN36:AS36"/>
    <mergeCell ref="AQ51:BB51"/>
    <mergeCell ref="AN38:AS38"/>
    <mergeCell ref="AT36:BB36"/>
    <mergeCell ref="AQ48:BB48"/>
    <mergeCell ref="AT38:BB38"/>
    <mergeCell ref="AK49:AP49"/>
    <mergeCell ref="AK51:AP51"/>
    <mergeCell ref="AQ49:BB49"/>
    <mergeCell ref="A27:AM27"/>
    <mergeCell ref="AN27:AS27"/>
    <mergeCell ref="AT33:BB33"/>
    <mergeCell ref="AN30:AS30"/>
    <mergeCell ref="AT31:BB31"/>
    <mergeCell ref="AN33:AS33"/>
    <mergeCell ref="AT29:BB29"/>
    <mergeCell ref="AT27:BB27"/>
    <mergeCell ref="AN28:AS28"/>
    <mergeCell ref="AN29:AS29"/>
    <mergeCell ref="A34:AM34"/>
    <mergeCell ref="AQ47:BB47"/>
    <mergeCell ref="AT35:BB35"/>
    <mergeCell ref="AQ54:BB54"/>
    <mergeCell ref="AT34:BB34"/>
    <mergeCell ref="AN37:AS37"/>
    <mergeCell ref="AT37:BB37"/>
    <mergeCell ref="A45:AJ46"/>
    <mergeCell ref="A37:AM37"/>
    <mergeCell ref="A38:AM38"/>
    <mergeCell ref="A23:AM23"/>
    <mergeCell ref="AN34:AS34"/>
    <mergeCell ref="AK69:AP69"/>
    <mergeCell ref="A24:AM24"/>
    <mergeCell ref="A30:AM30"/>
    <mergeCell ref="AN24:AS24"/>
    <mergeCell ref="A26:AM26"/>
    <mergeCell ref="A29:AM29"/>
    <mergeCell ref="A25:AM25"/>
    <mergeCell ref="A33:AM33"/>
    <mergeCell ref="A32:AM32"/>
    <mergeCell ref="A28:AM28"/>
    <mergeCell ref="AK72:AP72"/>
    <mergeCell ref="AN31:AS31"/>
    <mergeCell ref="AN32:AS32"/>
    <mergeCell ref="A31:AM31"/>
    <mergeCell ref="A60:AJ60"/>
    <mergeCell ref="AK60:AP60"/>
    <mergeCell ref="AK71:AP71"/>
    <mergeCell ref="AK47:AP47"/>
    <mergeCell ref="DN116:ED116"/>
    <mergeCell ref="ET113:FJ113"/>
    <mergeCell ref="EE113:ES113"/>
    <mergeCell ref="DN112:ED112"/>
    <mergeCell ref="CW111:DM111"/>
    <mergeCell ref="DN110:ED110"/>
    <mergeCell ref="DN111:ED111"/>
    <mergeCell ref="CW110:DM110"/>
    <mergeCell ref="EE116:ES116"/>
    <mergeCell ref="ET112:FJ112"/>
    <mergeCell ref="EE112:ES112"/>
    <mergeCell ref="EE114:ES114"/>
    <mergeCell ref="CW112:DM112"/>
    <mergeCell ref="DN113:ED113"/>
    <mergeCell ref="CW115:DM115"/>
    <mergeCell ref="BL107:CE108"/>
    <mergeCell ref="DN108:ED108"/>
    <mergeCell ref="EK104:EW104"/>
    <mergeCell ref="ET111:FJ111"/>
    <mergeCell ref="EE111:ES111"/>
    <mergeCell ref="EX104:FJ104"/>
    <mergeCell ref="EE110:ES110"/>
    <mergeCell ref="ET109:FJ109"/>
    <mergeCell ref="ET110:FJ110"/>
    <mergeCell ref="ET107:FJ108"/>
    <mergeCell ref="EX100:FJ100"/>
    <mergeCell ref="EX103:FJ103"/>
    <mergeCell ref="EX99:FJ99"/>
    <mergeCell ref="EK99:EW99"/>
    <mergeCell ref="EK100:EW100"/>
    <mergeCell ref="EK103:EW103"/>
    <mergeCell ref="EK102:EW102"/>
    <mergeCell ref="EX102:FJ102"/>
    <mergeCell ref="EK101:EW101"/>
    <mergeCell ref="EX101:FJ101"/>
    <mergeCell ref="CW108:DM108"/>
    <mergeCell ref="DK104:DW104"/>
    <mergeCell ref="CX103:DJ103"/>
    <mergeCell ref="DK103:DW103"/>
    <mergeCell ref="CX104:DJ104"/>
    <mergeCell ref="DX103:EJ103"/>
    <mergeCell ref="DX104:EJ104"/>
    <mergeCell ref="CH103:CW103"/>
    <mergeCell ref="CF107:ES107"/>
    <mergeCell ref="EE108:ES108"/>
    <mergeCell ref="CH104:CW104"/>
    <mergeCell ref="DX102:EJ102"/>
    <mergeCell ref="DX98:EJ98"/>
    <mergeCell ref="CH102:CW102"/>
    <mergeCell ref="DK99:DW99"/>
    <mergeCell ref="DX100:EJ100"/>
    <mergeCell ref="DX99:EJ99"/>
    <mergeCell ref="DK102:DW102"/>
    <mergeCell ref="CX102:DJ102"/>
    <mergeCell ref="DK100:DW100"/>
    <mergeCell ref="CX98:DJ98"/>
    <mergeCell ref="EX97:FJ97"/>
    <mergeCell ref="FL95:FP95"/>
    <mergeCell ref="FL96:FP96"/>
    <mergeCell ref="DK98:DW98"/>
    <mergeCell ref="DX97:EJ97"/>
    <mergeCell ref="DK96:DW96"/>
    <mergeCell ref="DK97:DW97"/>
    <mergeCell ref="DX95:EJ95"/>
    <mergeCell ref="EX94:FJ94"/>
    <mergeCell ref="EK98:EW98"/>
    <mergeCell ref="EX96:FJ96"/>
    <mergeCell ref="EX98:FJ98"/>
    <mergeCell ref="EK95:EW95"/>
    <mergeCell ref="EK94:EW94"/>
    <mergeCell ref="EK96:EW96"/>
    <mergeCell ref="EK97:EW97"/>
    <mergeCell ref="DK95:DW95"/>
    <mergeCell ref="EX84:FJ84"/>
    <mergeCell ref="EX95:FJ95"/>
    <mergeCell ref="EX86:FJ86"/>
    <mergeCell ref="EX85:FJ85"/>
    <mergeCell ref="EX93:FJ93"/>
    <mergeCell ref="EX87:FJ87"/>
    <mergeCell ref="EX92:FJ92"/>
    <mergeCell ref="EX91:FJ91"/>
    <mergeCell ref="EX88:FJ88"/>
    <mergeCell ref="FL85:FP85"/>
    <mergeCell ref="FL86:FP86"/>
    <mergeCell ref="FL84:FP84"/>
    <mergeCell ref="FL94:FP94"/>
    <mergeCell ref="FL88:FP88"/>
    <mergeCell ref="FL93:FP93"/>
    <mergeCell ref="FL90:FP90"/>
    <mergeCell ref="FL89:FP89"/>
    <mergeCell ref="FL87:FP87"/>
    <mergeCell ref="FL75:FP75"/>
    <mergeCell ref="FL76:FP76"/>
    <mergeCell ref="EX74:FJ74"/>
    <mergeCell ref="EX75:FJ75"/>
    <mergeCell ref="FL74:FP74"/>
    <mergeCell ref="FL68:FP68"/>
    <mergeCell ref="EX71:FJ71"/>
    <mergeCell ref="FL70:FP70"/>
    <mergeCell ref="FL69:FP69"/>
    <mergeCell ref="EX69:FJ69"/>
    <mergeCell ref="FL64:FP64"/>
    <mergeCell ref="FM50:FQ50"/>
    <mergeCell ref="EX62:FJ62"/>
    <mergeCell ref="EX82:FJ82"/>
    <mergeCell ref="FL66:FP66"/>
    <mergeCell ref="FL71:FP71"/>
    <mergeCell ref="EX68:FJ68"/>
    <mergeCell ref="EX67:FJ67"/>
    <mergeCell ref="FL67:FP67"/>
    <mergeCell ref="EX66:FJ66"/>
    <mergeCell ref="EX89:FJ89"/>
    <mergeCell ref="EX90:FJ90"/>
    <mergeCell ref="BC73:BT73"/>
    <mergeCell ref="BC77:BT77"/>
    <mergeCell ref="EX83:FJ83"/>
    <mergeCell ref="EX78:FJ78"/>
    <mergeCell ref="BU82:CG82"/>
    <mergeCell ref="CH82:CW82"/>
    <mergeCell ref="BU81:CG81"/>
    <mergeCell ref="CH76:CW76"/>
    <mergeCell ref="FL73:FP73"/>
    <mergeCell ref="FL72:FP72"/>
    <mergeCell ref="FL77:FP77"/>
    <mergeCell ref="BU83:CG83"/>
    <mergeCell ref="FL78:FP78"/>
    <mergeCell ref="FL83:FP83"/>
    <mergeCell ref="FL81:FP81"/>
    <mergeCell ref="FL79:FP79"/>
    <mergeCell ref="FL82:FP82"/>
    <mergeCell ref="FL80:FP80"/>
    <mergeCell ref="DX57:EJ57"/>
    <mergeCell ref="CX56:DJ56"/>
    <mergeCell ref="DX51:EJ51"/>
    <mergeCell ref="CX52:DJ52"/>
    <mergeCell ref="CX54:DJ54"/>
    <mergeCell ref="DK52:DW52"/>
    <mergeCell ref="DK53:DW53"/>
    <mergeCell ref="DX54:EJ54"/>
    <mergeCell ref="DK54:DW54"/>
    <mergeCell ref="DX56:EJ56"/>
    <mergeCell ref="BU51:CG51"/>
    <mergeCell ref="CH56:CW56"/>
    <mergeCell ref="BU56:CG56"/>
    <mergeCell ref="CH57:CW57"/>
    <mergeCell ref="CH53:CW53"/>
    <mergeCell ref="CH54:CW54"/>
    <mergeCell ref="BU53:CG53"/>
    <mergeCell ref="CH51:CW51"/>
    <mergeCell ref="BU52:CG52"/>
    <mergeCell ref="CH52:CW52"/>
    <mergeCell ref="CH46:CW46"/>
    <mergeCell ref="CW38:DM38"/>
    <mergeCell ref="CX53:DJ53"/>
    <mergeCell ref="DK56:DW56"/>
    <mergeCell ref="CX55:DJ55"/>
    <mergeCell ref="DK55:DW55"/>
    <mergeCell ref="CX51:DJ51"/>
    <mergeCell ref="DK51:DW51"/>
    <mergeCell ref="CX50:DJ50"/>
    <mergeCell ref="CX46:DJ46"/>
    <mergeCell ref="DX48:EJ48"/>
    <mergeCell ref="DX49:EJ49"/>
    <mergeCell ref="CH49:CW49"/>
    <mergeCell ref="CH50:CW50"/>
    <mergeCell ref="CH48:CW48"/>
    <mergeCell ref="CX49:DJ49"/>
    <mergeCell ref="EX76:FJ76"/>
    <mergeCell ref="DK70:DW70"/>
    <mergeCell ref="DK75:DW75"/>
    <mergeCell ref="DK72:DW72"/>
    <mergeCell ref="CX74:DJ74"/>
    <mergeCell ref="EK74:EW74"/>
    <mergeCell ref="EK73:EW73"/>
    <mergeCell ref="DX71:EJ71"/>
    <mergeCell ref="EX70:FJ70"/>
    <mergeCell ref="EK75:EW75"/>
    <mergeCell ref="CH81:CW81"/>
    <mergeCell ref="BU76:CG76"/>
    <mergeCell ref="BU70:CG70"/>
    <mergeCell ref="CH74:CW74"/>
    <mergeCell ref="BU80:CG80"/>
    <mergeCell ref="BU78:CG78"/>
    <mergeCell ref="BU77:CG77"/>
    <mergeCell ref="BU73:CG73"/>
    <mergeCell ref="CH60:CW60"/>
    <mergeCell ref="CX69:DJ69"/>
    <mergeCell ref="BU72:CG72"/>
    <mergeCell ref="BU75:CG75"/>
    <mergeCell ref="BU79:CG79"/>
    <mergeCell ref="CH73:CW73"/>
    <mergeCell ref="BU69:CG69"/>
    <mergeCell ref="CH77:CW77"/>
    <mergeCell ref="BU71:CG71"/>
    <mergeCell ref="CH70:CW70"/>
    <mergeCell ref="BU64:CG64"/>
    <mergeCell ref="EX63:FJ63"/>
    <mergeCell ref="CX60:DJ60"/>
    <mergeCell ref="DK60:DW60"/>
    <mergeCell ref="CH62:CW62"/>
    <mergeCell ref="CX62:DJ62"/>
    <mergeCell ref="DK62:DW62"/>
    <mergeCell ref="BU63:CG63"/>
    <mergeCell ref="CH63:CW63"/>
    <mergeCell ref="BU60:CG60"/>
    <mergeCell ref="FL62:FP62"/>
    <mergeCell ref="BC63:BT63"/>
    <mergeCell ref="FL63:FP63"/>
    <mergeCell ref="EK60:EW60"/>
    <mergeCell ref="EX60:FJ60"/>
    <mergeCell ref="DX60:EJ60"/>
    <mergeCell ref="EX61:FJ61"/>
    <mergeCell ref="EK61:EW61"/>
    <mergeCell ref="DX62:EJ62"/>
    <mergeCell ref="EK62:EW62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1"/>
  <rowBreaks count="2" manualBreakCount="2">
    <brk id="39" max="167" man="1"/>
    <brk id="105" max="1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2016-02-11T06:03:44Z</cp:lastPrinted>
  <dcterms:created xsi:type="dcterms:W3CDTF">2005-02-01T12:32:18Z</dcterms:created>
  <dcterms:modified xsi:type="dcterms:W3CDTF">2016-02-11T06:04:55Z</dcterms:modified>
  <cp:category/>
  <cp:version/>
  <cp:contentType/>
  <cp:contentStatus/>
</cp:coreProperties>
</file>