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2120" windowHeight="8445" activeTab="0"/>
  </bookViews>
  <sheets>
    <sheet name="Тит. лист" sheetId="1" r:id="rId1"/>
  </sheets>
  <definedNames>
    <definedName name="_xlnm.Print_Area" localSheetId="0">'Тит. лист'!$A$1:$FN$128</definedName>
  </definedNames>
  <calcPr fullCalcOnLoad="1"/>
</workbook>
</file>

<file path=xl/sharedStrings.xml><?xml version="1.0" encoding="utf-8"?>
<sst xmlns="http://schemas.openxmlformats.org/spreadsheetml/2006/main" count="619" uniqueCount="234">
  <si>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</si>
  <si>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</si>
  <si>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</si>
  <si>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</si>
  <si>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</si>
  <si>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</si>
  <si>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</si>
  <si>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</si>
  <si>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</si>
  <si>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</si>
  <si>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</si>
  <si>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</si>
  <si>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</si>
  <si>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</si>
  <si>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</si>
  <si>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</si>
  <si>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</si>
  <si>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</si>
  <si>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</si>
  <si>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</si>
  <si>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</si>
  <si>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</si>
  <si>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</si>
  <si>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</si>
  <si>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</si>
  <si>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</si>
  <si>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</si>
  <si>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</si>
  <si>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</si>
  <si>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</si>
  <si>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</si>
  <si>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</si>
  <si>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</si>
  <si>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</si>
  <si>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</si>
  <si>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</si>
  <si>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</si>
  <si>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</si>
  <si>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</si>
  <si>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</si>
  <si>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</si>
  <si>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</si>
  <si>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</si>
  <si>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</si>
  <si>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</si>
  <si>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</si>
  <si>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</si>
  <si>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</si>
  <si>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</si>
  <si>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</si>
  <si>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месячная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</si>
  <si>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</si>
  <si>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</si>
  <si>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</si>
  <si>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</si>
  <si>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</si>
  <si>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</si>
  <si>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</si>
  <si>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</si>
  <si>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</si>
  <si>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</si>
  <si>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</si>
  <si>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</si>
  <si>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</si>
  <si>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</si>
  <si>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</si>
  <si>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</si>
  <si>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</si>
  <si>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</si>
  <si>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</si>
  <si>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</si>
  <si>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</si>
  <si>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</si>
  <si>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</si>
  <si>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</si>
  <si>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</si>
  <si>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</si>
  <si>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</si>
  <si>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</si>
  <si>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</si>
  <si>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</si>
  <si>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</si>
  <si>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</si>
  <si>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</si>
  <si>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</si>
  <si>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</si>
  <si>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</si>
  <si>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</si>
  <si>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</si>
  <si>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</si>
  <si>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</si>
  <si>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</si>
  <si>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</si>
  <si>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</si>
  <si>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</si>
  <si>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</si>
  <si>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</si>
  <si>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</si>
  <si>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</si>
  <si>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</si>
  <si>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</si>
  <si>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</si>
  <si>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</si>
  <si>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</si>
  <si>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</si>
  <si>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</si>
  <si>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</si>
  <si>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</si>
  <si>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</si>
  <si>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</si>
  <si>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</si>
  <si>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</si>
  <si>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</si>
  <si>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</si>
  <si>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</si>
  <si>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</si>
  <si>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</si>
  <si>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</si>
  <si>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</si>
  <si>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</si>
  <si>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</si>
  <si>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</si>
  <si>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</si>
  <si>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</si>
  <si>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</si>
  <si>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</si>
  <si>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</si>
  <si>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</si>
  <si>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</si>
  <si>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</si>
  <si>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</si>
  <si>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247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</si>
  <si>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</si>
  <si>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</si>
  <si>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</si>
  <si>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</si>
  <si>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</si>
  <si>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</si>
  <si>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</si>
  <si>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</si>
  <si>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</si>
  <si>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</si>
  <si>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</si>
  <si>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</si>
  <si>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</si>
  <si>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</si>
  <si>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</si>
  <si>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</si>
  <si>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</si>
  <si>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</si>
  <si>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</si>
  <si>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</si>
  <si>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</si>
  <si>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</si>
  <si>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</si>
  <si>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</si>
  <si>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</si>
  <si>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</si>
  <si>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</si>
  <si>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</si>
  <si>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</si>
  <si>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</si>
  <si>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</si>
  <si>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</si>
  <si>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</si>
  <si>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907 1004 0227242 321 16 262</t>
  </si>
  <si>
    <t>907 1004 0227242 123 16 226</t>
  </si>
  <si>
    <t>907 1004 0227218 244 16 226</t>
  </si>
  <si>
    <t>907 1004 0227218 321 16 262</t>
  </si>
  <si>
    <t>907 1004 0227222 321 16 262</t>
  </si>
  <si>
    <t>907 0707 0212414 350 00 290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</si>
  <si>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</si>
  <si>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</si>
  <si>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</si>
  <si>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r>
      <t xml:space="preserve">907 1004 0225260 244 16 226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</si>
  <si>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</si>
  <si>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</si>
  <si>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</si>
  <si>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</si>
  <si>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</si>
  <si>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</si>
  <si>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</si>
  <si>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</si>
  <si>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</si>
  <si>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907 0709 0220011 000 00 800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</si>
  <si>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</si>
  <si>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</si>
  <si>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</si>
  <si>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</si>
  <si>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</si>
  <si>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</si>
  <si>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</si>
  <si>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</si>
  <si>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</si>
  <si>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</si>
  <si>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</si>
  <si>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</si>
  <si>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</si>
  <si>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</si>
  <si>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</si>
  <si>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</si>
  <si>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</si>
  <si>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</si>
  <si>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</si>
  <si>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</si>
  <si>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</si>
  <si>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</si>
  <si>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</si>
  <si>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</si>
  <si>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февраля</t>
  </si>
  <si>
    <t>01.02.2015</t>
  </si>
  <si>
    <t>по ОКТМО</t>
  </si>
  <si>
    <t>03 февраля  2015 года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</si>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</sst>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49" fontId="14" fillId="24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24" borderId="14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49" fontId="8" fillId="24" borderId="16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24" borderId="22" xfId="0" applyNumberFormat="1" applyFont="1" applyFill="1" applyBorder="1" applyAlignment="1">
      <alignment horizontal="center"/>
    </xf>
    <xf numFmtId="4" fontId="14" fillId="24" borderId="22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4" fontId="1" fillId="24" borderId="0" xfId="0" applyNumberFormat="1" applyFont="1" applyFill="1" applyAlignment="1">
      <alignment/>
    </xf>
    <xf numFmtId="4" fontId="14" fillId="24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" fontId="15" fillId="24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25" borderId="0" xfId="0" applyFont="1" applyFill="1" applyAlignment="1">
      <alignment/>
    </xf>
    <xf numFmtId="0" fontId="10" fillId="25" borderId="0" xfId="0" applyFont="1" applyFill="1" applyAlignment="1">
      <alignment horizontal="center"/>
    </xf>
    <xf numFmtId="49" fontId="15" fillId="24" borderId="22" xfId="0" applyNumberFormat="1" applyFont="1" applyFill="1" applyBorder="1" applyAlignment="1">
      <alignment horizontal="center"/>
    </xf>
    <xf numFmtId="4" fontId="15" fillId="24" borderId="22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 horizontal="right"/>
    </xf>
    <xf numFmtId="4" fontId="8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4" fontId="16" fillId="24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24" borderId="27" xfId="0" applyFont="1" applyFill="1" applyBorder="1" applyAlignment="1">
      <alignment horizontal="center" vertical="top" wrapText="1"/>
    </xf>
    <xf numFmtId="4" fontId="8" fillId="0" borderId="2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16" fillId="24" borderId="22" xfId="0" applyNumberFormat="1" applyFont="1" applyFill="1" applyBorder="1" applyAlignment="1">
      <alignment horizontal="center"/>
    </xf>
    <xf numFmtId="4" fontId="16" fillId="24" borderId="21" xfId="0" applyNumberFormat="1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16" fillId="24" borderId="14" xfId="0" applyNumberFormat="1" applyFont="1" applyFill="1" applyBorder="1" applyAlignment="1">
      <alignment horizontal="center"/>
    </xf>
    <xf numFmtId="4" fontId="16" fillId="24" borderId="32" xfId="0" applyNumberFormat="1" applyFont="1" applyFill="1" applyBorder="1" applyAlignment="1">
      <alignment horizontal="center"/>
    </xf>
    <xf numFmtId="4" fontId="8" fillId="24" borderId="14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4" fontId="15" fillId="24" borderId="14" xfId="0" applyNumberFormat="1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left"/>
    </xf>
    <xf numFmtId="4" fontId="15" fillId="24" borderId="32" xfId="0" applyNumberFormat="1" applyFont="1" applyFill="1" applyBorder="1" applyAlignment="1">
      <alignment horizontal="center"/>
    </xf>
    <xf numFmtId="4" fontId="15" fillId="24" borderId="22" xfId="0" applyNumberFormat="1" applyFont="1" applyFill="1" applyBorder="1" applyAlignment="1">
      <alignment horizontal="center"/>
    </xf>
    <xf numFmtId="4" fontId="15" fillId="24" borderId="21" xfId="0" applyNumberFormat="1" applyFont="1" applyFill="1" applyBorder="1" applyAlignment="1">
      <alignment horizontal="center"/>
    </xf>
    <xf numFmtId="49" fontId="14" fillId="24" borderId="32" xfId="0" applyNumberFormat="1" applyFont="1" applyFill="1" applyBorder="1" applyAlignment="1">
      <alignment horizontal="center"/>
    </xf>
    <xf numFmtId="49" fontId="14" fillId="24" borderId="22" xfId="0" applyNumberFormat="1" applyFont="1" applyFill="1" applyBorder="1" applyAlignment="1">
      <alignment horizontal="center"/>
    </xf>
    <xf numFmtId="49" fontId="14" fillId="24" borderId="21" xfId="0" applyNumberFormat="1" applyFont="1" applyFill="1" applyBorder="1" applyAlignment="1">
      <alignment horizontal="center"/>
    </xf>
    <xf numFmtId="49" fontId="8" fillId="24" borderId="34" xfId="0" applyNumberFormat="1" applyFont="1" applyFill="1" applyBorder="1" applyAlignment="1">
      <alignment wrapText="1"/>
    </xf>
    <xf numFmtId="49" fontId="15" fillId="24" borderId="32" xfId="0" applyNumberFormat="1" applyFont="1" applyFill="1" applyBorder="1" applyAlignment="1">
      <alignment horizontal="center"/>
    </xf>
    <xf numFmtId="49" fontId="15" fillId="24" borderId="22" xfId="0" applyNumberFormat="1" applyFont="1" applyFill="1" applyBorder="1" applyAlignment="1">
      <alignment horizontal="center"/>
    </xf>
    <xf numFmtId="49" fontId="15" fillId="24" borderId="21" xfId="0" applyNumberFormat="1" applyFont="1" applyFill="1" applyBorder="1" applyAlignment="1">
      <alignment horizontal="center"/>
    </xf>
    <xf numFmtId="49" fontId="15" fillId="24" borderId="32" xfId="0" applyNumberFormat="1" applyFont="1" applyFill="1" applyBorder="1" applyAlignment="1">
      <alignment horizontal="left"/>
    </xf>
    <xf numFmtId="49" fontId="15" fillId="24" borderId="22" xfId="0" applyNumberFormat="1" applyFont="1" applyFill="1" applyBorder="1" applyAlignment="1">
      <alignment horizontal="left"/>
    </xf>
    <xf numFmtId="49" fontId="15" fillId="24" borderId="21" xfId="0" applyNumberFormat="1" applyFont="1" applyFill="1" applyBorder="1" applyAlignment="1">
      <alignment horizontal="left"/>
    </xf>
    <xf numFmtId="4" fontId="14" fillId="24" borderId="14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35" xfId="0" applyFont="1" applyFill="1" applyBorder="1" applyAlignment="1">
      <alignment horizontal="center" vertical="top" wrapText="1"/>
    </xf>
    <xf numFmtId="0" fontId="1" fillId="24" borderId="3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37" xfId="0" applyFont="1" applyFill="1" applyBorder="1" applyAlignment="1">
      <alignment horizontal="center" vertical="top" wrapText="1"/>
    </xf>
    <xf numFmtId="0" fontId="8" fillId="24" borderId="34" xfId="0" applyFont="1" applyFill="1" applyBorder="1" applyAlignment="1">
      <alignment/>
    </xf>
    <xf numFmtId="49" fontId="16" fillId="24" borderId="14" xfId="0" applyNumberFormat="1" applyFont="1" applyFill="1" applyBorder="1" applyAlignment="1">
      <alignment horizontal="left"/>
    </xf>
    <xf numFmtId="49" fontId="8" fillId="24" borderId="32" xfId="0" applyNumberFormat="1" applyFont="1" applyFill="1" applyBorder="1" applyAlignment="1">
      <alignment horizontal="center"/>
    </xf>
    <xf numFmtId="49" fontId="8" fillId="24" borderId="22" xfId="0" applyNumberFormat="1" applyFont="1" applyFill="1" applyBorder="1" applyAlignment="1">
      <alignment horizontal="center"/>
    </xf>
    <xf numFmtId="49" fontId="8" fillId="24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49" fontId="14" fillId="24" borderId="14" xfId="0" applyNumberFormat="1" applyFont="1" applyFill="1" applyBorder="1" applyAlignment="1">
      <alignment horizontal="left"/>
    </xf>
    <xf numFmtId="49" fontId="14" fillId="24" borderId="14" xfId="0" applyNumberFormat="1" applyFont="1" applyFill="1" applyBorder="1" applyAlignment="1">
      <alignment horizontal="center"/>
    </xf>
    <xf numFmtId="49" fontId="15" fillId="24" borderId="16" xfId="0" applyNumberFormat="1" applyFont="1" applyFill="1" applyBorder="1" applyAlignment="1">
      <alignment horizontal="left"/>
    </xf>
    <xf numFmtId="0" fontId="8" fillId="24" borderId="41" xfId="0" applyFont="1" applyFill="1" applyBorder="1" applyAlignment="1">
      <alignment/>
    </xf>
    <xf numFmtId="44" fontId="15" fillId="24" borderId="32" xfId="43" applyFont="1" applyFill="1" applyBorder="1" applyAlignment="1">
      <alignment/>
    </xf>
    <xf numFmtId="44" fontId="15" fillId="24" borderId="22" xfId="43" applyFont="1" applyFill="1" applyBorder="1" applyAlignment="1">
      <alignment/>
    </xf>
    <xf numFmtId="44" fontId="15" fillId="24" borderId="21" xfId="43" applyFont="1" applyFill="1" applyBorder="1" applyAlignment="1">
      <alignment/>
    </xf>
    <xf numFmtId="0" fontId="8" fillId="24" borderId="10" xfId="0" applyFont="1" applyFill="1" applyBorder="1" applyAlignment="1">
      <alignment horizontal="left" wrapText="1"/>
    </xf>
    <xf numFmtId="0" fontId="8" fillId="24" borderId="22" xfId="0" applyFont="1" applyFill="1" applyBorder="1" applyAlignment="1">
      <alignment horizontal="left" wrapText="1"/>
    </xf>
    <xf numFmtId="0" fontId="8" fillId="24" borderId="38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right"/>
    </xf>
    <xf numFmtId="4" fontId="15" fillId="24" borderId="16" xfId="0" applyNumberFormat="1" applyFont="1" applyFill="1" applyBorder="1" applyAlignment="1">
      <alignment horizontal="center"/>
    </xf>
    <xf numFmtId="4" fontId="14" fillId="24" borderId="32" xfId="0" applyNumberFormat="1" applyFont="1" applyFill="1" applyBorder="1" applyAlignment="1">
      <alignment horizontal="center"/>
    </xf>
    <xf numFmtId="4" fontId="14" fillId="24" borderId="22" xfId="0" applyNumberFormat="1" applyFont="1" applyFill="1" applyBorder="1" applyAlignment="1">
      <alignment horizontal="center"/>
    </xf>
    <xf numFmtId="4" fontId="14" fillId="24" borderId="21" xfId="0" applyNumberFormat="1" applyFont="1" applyFill="1" applyBorder="1" applyAlignment="1">
      <alignment horizontal="center"/>
    </xf>
    <xf numFmtId="0" fontId="1" fillId="22" borderId="0" xfId="0" applyFont="1" applyFill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3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3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1" fillId="0" borderId="4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4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" fontId="8" fillId="24" borderId="32" xfId="0" applyNumberFormat="1" applyFont="1" applyFill="1" applyBorder="1" applyAlignment="1">
      <alignment horizontal="center"/>
    </xf>
    <xf numFmtId="4" fontId="8" fillId="24" borderId="22" xfId="0" applyNumberFormat="1" applyFont="1" applyFill="1" applyBorder="1" applyAlignment="1">
      <alignment horizontal="center"/>
    </xf>
    <xf numFmtId="4" fontId="8" fillId="24" borderId="21" xfId="0" applyNumberFormat="1" applyFont="1" applyFill="1" applyBorder="1" applyAlignment="1">
      <alignment horizontal="center"/>
    </xf>
    <xf numFmtId="4" fontId="8" fillId="22" borderId="32" xfId="0" applyNumberFormat="1" applyFont="1" applyFill="1" applyBorder="1" applyAlignment="1">
      <alignment horizontal="center"/>
    </xf>
    <xf numFmtId="4" fontId="8" fillId="22" borderId="22" xfId="0" applyNumberFormat="1" applyFont="1" applyFill="1" applyBorder="1" applyAlignment="1">
      <alignment horizontal="center"/>
    </xf>
    <xf numFmtId="4" fontId="8" fillId="22" borderId="2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4" fontId="15" fillId="24" borderId="50" xfId="0" applyNumberFormat="1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4" fontId="2" fillId="24" borderId="17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4" fontId="8" fillId="24" borderId="23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4" fontId="8" fillId="24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3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57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" fontId="15" fillId="24" borderId="47" xfId="0" applyNumberFormat="1" applyFont="1" applyFill="1" applyBorder="1" applyAlignment="1">
      <alignment horizontal="center"/>
    </xf>
    <xf numFmtId="4" fontId="15" fillId="24" borderId="48" xfId="0" applyNumberFormat="1" applyFont="1" applyFill="1" applyBorder="1" applyAlignment="1">
      <alignment horizontal="center"/>
    </xf>
    <xf numFmtId="4" fontId="15" fillId="24" borderId="49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24" borderId="57" xfId="0" applyNumberFormat="1" applyFont="1" applyFill="1" applyBorder="1" applyAlignment="1">
      <alignment horizontal="center"/>
    </xf>
    <xf numFmtId="49" fontId="8" fillId="24" borderId="50" xfId="0" applyNumberFormat="1" applyFont="1" applyFill="1" applyBorder="1" applyAlignment="1">
      <alignment horizontal="center"/>
    </xf>
    <xf numFmtId="4" fontId="8" fillId="24" borderId="31" xfId="0" applyNumberFormat="1" applyFont="1" applyFill="1" applyBorder="1" applyAlignment="1">
      <alignment horizontal="center"/>
    </xf>
    <xf numFmtId="4" fontId="8" fillId="24" borderId="25" xfId="0" applyNumberFormat="1" applyFont="1" applyFill="1" applyBorder="1" applyAlignment="1">
      <alignment horizontal="center"/>
    </xf>
    <xf numFmtId="4" fontId="8" fillId="24" borderId="28" xfId="0" applyNumberFormat="1" applyFont="1" applyFill="1" applyBorder="1" applyAlignment="1">
      <alignment horizontal="center"/>
    </xf>
    <xf numFmtId="49" fontId="8" fillId="24" borderId="27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35" xfId="0" applyNumberFormat="1" applyFont="1" applyFill="1" applyBorder="1" applyAlignment="1">
      <alignment horizontal="center"/>
    </xf>
    <xf numFmtId="4" fontId="8" fillId="24" borderId="36" xfId="0" applyNumberFormat="1" applyFont="1" applyFill="1" applyBorder="1" applyAlignment="1">
      <alignment horizontal="center"/>
    </xf>
    <xf numFmtId="4" fontId="8" fillId="24" borderId="17" xfId="0" applyNumberFormat="1" applyFont="1" applyFill="1" applyBorder="1" applyAlignment="1">
      <alignment horizontal="center"/>
    </xf>
    <xf numFmtId="4" fontId="8" fillId="24" borderId="37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4" fontId="8" fillId="24" borderId="27" xfId="0" applyNumberFormat="1" applyFont="1" applyFill="1" applyBorder="1" applyAlignment="1">
      <alignment horizontal="center"/>
    </xf>
    <xf numFmtId="4" fontId="8" fillId="24" borderId="11" xfId="0" applyNumberFormat="1" applyFont="1" applyFill="1" applyBorder="1" applyAlignment="1">
      <alignment horizontal="center"/>
    </xf>
    <xf numFmtId="4" fontId="8" fillId="24" borderId="35" xfId="0" applyNumberFormat="1" applyFont="1" applyFill="1" applyBorder="1" applyAlignment="1">
      <alignment horizontal="center"/>
    </xf>
    <xf numFmtId="0" fontId="8" fillId="24" borderId="59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49" fontId="8" fillId="24" borderId="36" xfId="0" applyNumberFormat="1" applyFont="1" applyFill="1" applyBorder="1" applyAlignment="1">
      <alignment horizontal="center"/>
    </xf>
    <xf numFmtId="49" fontId="8" fillId="24" borderId="17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center"/>
    </xf>
    <xf numFmtId="0" fontId="8" fillId="24" borderId="60" xfId="0" applyFont="1" applyFill="1" applyBorder="1" applyAlignment="1">
      <alignment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2" fontId="1" fillId="0" borderId="32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2" fontId="1" fillId="0" borderId="31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8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3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3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49" fontId="14" fillId="24" borderId="32" xfId="0" applyNumberFormat="1" applyFont="1" applyFill="1" applyBorder="1" applyAlignment="1">
      <alignment horizontal="left"/>
    </xf>
    <xf numFmtId="49" fontId="14" fillId="24" borderId="22" xfId="0" applyNumberFormat="1" applyFont="1" applyFill="1" applyBorder="1" applyAlignment="1">
      <alignment horizontal="left"/>
    </xf>
    <xf numFmtId="49" fontId="14" fillId="24" borderId="21" xfId="0" applyNumberFormat="1" applyFont="1" applyFill="1" applyBorder="1" applyAlignment="1">
      <alignment horizontal="left"/>
    </xf>
    <xf numFmtId="0" fontId="14" fillId="24" borderId="34" xfId="0" applyFont="1" applyFill="1" applyBorder="1" applyAlignment="1">
      <alignment/>
    </xf>
    <xf numFmtId="49" fontId="15" fillId="24" borderId="14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" fontId="14" fillId="24" borderId="50" xfId="0" applyNumberFormat="1" applyFont="1" applyFill="1" applyBorder="1" applyAlignment="1">
      <alignment horizontal="center"/>
    </xf>
    <xf numFmtId="4" fontId="14" fillId="24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63"/>
  <sheetViews>
    <sheetView tabSelected="1" zoomScalePageLayoutView="0" workbookViewId="0" topLeftCell="A118">
      <selection activeCell="A98" sqref="A98:FJ128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265" t="s">
        <v>133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</row>
    <row r="2" spans="1:166" ht="15" customHeight="1">
      <c r="A2" s="265" t="s">
        <v>134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</row>
    <row r="3" spans="1:166" ht="15" customHeight="1">
      <c r="A3" s="265" t="s">
        <v>135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265" t="s">
        <v>136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91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277" t="s">
        <v>22</v>
      </c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78"/>
    </row>
    <row r="7" spans="54:166" ht="15" customHeight="1">
      <c r="BB7" s="2" t="s">
        <v>202</v>
      </c>
      <c r="BH7" s="2" t="s">
        <v>2</v>
      </c>
      <c r="BJ7" s="283" t="s">
        <v>209</v>
      </c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5">
        <v>201</v>
      </c>
      <c r="CF7" s="285"/>
      <c r="CG7" s="285"/>
      <c r="CH7" s="285"/>
      <c r="CI7" s="285"/>
      <c r="CJ7" s="284">
        <v>5</v>
      </c>
      <c r="CK7" s="284"/>
      <c r="CM7" s="1" t="s">
        <v>3</v>
      </c>
      <c r="EQ7" s="2" t="s">
        <v>0</v>
      </c>
      <c r="ET7" s="256" t="s">
        <v>210</v>
      </c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57"/>
    </row>
    <row r="8" spans="1:166" ht="46.5" customHeight="1">
      <c r="A8" s="292" t="s">
        <v>60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279" t="s">
        <v>70</v>
      </c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Q8" s="2" t="s">
        <v>11</v>
      </c>
      <c r="ET8" s="281" t="s">
        <v>61</v>
      </c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82"/>
    </row>
    <row r="9" spans="1:166" ht="15" customHeight="1">
      <c r="A9" s="1" t="s">
        <v>4</v>
      </c>
      <c r="V9" s="283" t="s">
        <v>71</v>
      </c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G9" s="290" t="s">
        <v>54</v>
      </c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T9" s="256" t="s">
        <v>62</v>
      </c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57"/>
    </row>
    <row r="10" spans="1:166" ht="15" customHeight="1">
      <c r="A10" s="1" t="s">
        <v>56</v>
      </c>
      <c r="P10" s="286" t="s">
        <v>50</v>
      </c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G10" s="266" t="s">
        <v>211</v>
      </c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12"/>
      <c r="ET10" s="256" t="s">
        <v>191</v>
      </c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57"/>
    </row>
    <row r="11" spans="16:166" ht="15" customHeight="1"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G11" s="64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12"/>
      <c r="ET11" s="256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57"/>
    </row>
    <row r="12" spans="1:166" ht="15.75" customHeight="1" thickBot="1">
      <c r="A12" s="1" t="s">
        <v>5</v>
      </c>
      <c r="EQ12" s="2" t="s">
        <v>6</v>
      </c>
      <c r="ET12" s="258">
        <v>383</v>
      </c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60"/>
    </row>
    <row r="13" ht="6" customHeight="1" hidden="1"/>
    <row r="14" spans="1:166" ht="14.25" customHeight="1">
      <c r="A14" s="265" t="s">
        <v>12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</row>
    <row r="15" ht="3.75" customHeight="1" thickBot="1"/>
    <row r="16" spans="1:166" ht="11.25" customHeight="1">
      <c r="A16" s="268" t="s">
        <v>7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 t="s">
        <v>15</v>
      </c>
      <c r="AO16" s="269"/>
      <c r="AP16" s="269"/>
      <c r="AQ16" s="269"/>
      <c r="AR16" s="269"/>
      <c r="AS16" s="269"/>
      <c r="AT16" s="271" t="s">
        <v>51</v>
      </c>
      <c r="AU16" s="272"/>
      <c r="AV16" s="272"/>
      <c r="AW16" s="272"/>
      <c r="AX16" s="272"/>
      <c r="AY16" s="272"/>
      <c r="AZ16" s="272"/>
      <c r="BA16" s="272"/>
      <c r="BB16" s="273"/>
      <c r="BC16" s="31"/>
      <c r="BD16" s="31"/>
      <c r="BE16" s="31"/>
      <c r="BF16" s="31"/>
      <c r="BG16" s="31"/>
      <c r="BH16" s="31"/>
      <c r="BI16" s="31"/>
      <c r="BJ16" s="31" t="s">
        <v>52</v>
      </c>
      <c r="BK16" s="271" t="s">
        <v>57</v>
      </c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3"/>
      <c r="CF16" s="287" t="s">
        <v>16</v>
      </c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9"/>
      <c r="ET16" s="269" t="s">
        <v>20</v>
      </c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269"/>
      <c r="FJ16" s="274"/>
    </row>
    <row r="17" spans="1:166" ht="39.75" customHeight="1">
      <c r="A17" s="270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71"/>
      <c r="AU17" s="172"/>
      <c r="AV17" s="172"/>
      <c r="AW17" s="172"/>
      <c r="AX17" s="172"/>
      <c r="AY17" s="172"/>
      <c r="AZ17" s="172"/>
      <c r="BA17" s="172"/>
      <c r="BB17" s="173"/>
      <c r="BC17" s="21"/>
      <c r="BD17" s="21"/>
      <c r="BE17" s="21"/>
      <c r="BF17" s="21"/>
      <c r="BG17" s="21"/>
      <c r="BH17" s="21"/>
      <c r="BI17" s="21"/>
      <c r="BJ17" s="21"/>
      <c r="BK17" s="171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3"/>
      <c r="CF17" s="175" t="s">
        <v>53</v>
      </c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6"/>
      <c r="CW17" s="174" t="s">
        <v>17</v>
      </c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6"/>
      <c r="DN17" s="174" t="s">
        <v>18</v>
      </c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6"/>
      <c r="EE17" s="174" t="s">
        <v>19</v>
      </c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6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275"/>
    </row>
    <row r="18" spans="1:166" ht="12" thickBot="1">
      <c r="A18" s="298">
        <v>1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164">
        <v>2</v>
      </c>
      <c r="AO18" s="165"/>
      <c r="AP18" s="165"/>
      <c r="AQ18" s="165"/>
      <c r="AR18" s="165"/>
      <c r="AS18" s="166"/>
      <c r="AT18" s="164">
        <v>3</v>
      </c>
      <c r="AU18" s="165"/>
      <c r="AV18" s="165"/>
      <c r="AW18" s="165"/>
      <c r="AX18" s="165"/>
      <c r="AY18" s="165"/>
      <c r="AZ18" s="165"/>
      <c r="BA18" s="165"/>
      <c r="BB18" s="166"/>
      <c r="BC18" s="24"/>
      <c r="BD18" s="24"/>
      <c r="BE18" s="24"/>
      <c r="BF18" s="24"/>
      <c r="BG18" s="24"/>
      <c r="BH18" s="24"/>
      <c r="BI18" s="24"/>
      <c r="BJ18" s="24">
        <v>4</v>
      </c>
      <c r="BK18" s="164">
        <v>4</v>
      </c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6"/>
      <c r="CF18" s="164">
        <v>5</v>
      </c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  <c r="CW18" s="164">
        <v>6</v>
      </c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6"/>
      <c r="DN18" s="164">
        <v>7</v>
      </c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6"/>
      <c r="EE18" s="164">
        <v>8</v>
      </c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6"/>
      <c r="ET18" s="261">
        <v>9</v>
      </c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2"/>
    </row>
    <row r="19" spans="1:166" ht="19.5" customHeight="1">
      <c r="A19" s="294" t="s">
        <v>13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6" t="s">
        <v>23</v>
      </c>
      <c r="AO19" s="297"/>
      <c r="AP19" s="297"/>
      <c r="AQ19" s="297"/>
      <c r="AR19" s="297"/>
      <c r="AS19" s="297"/>
      <c r="AT19" s="301" t="s">
        <v>48</v>
      </c>
      <c r="AU19" s="302"/>
      <c r="AV19" s="302"/>
      <c r="AW19" s="302"/>
      <c r="AX19" s="302"/>
      <c r="AY19" s="302"/>
      <c r="AZ19" s="302"/>
      <c r="BA19" s="302"/>
      <c r="BB19" s="303"/>
      <c r="BC19" s="45"/>
      <c r="BD19" s="45"/>
      <c r="BE19" s="45"/>
      <c r="BF19" s="45"/>
      <c r="BG19" s="45"/>
      <c r="BH19" s="45"/>
      <c r="BI19" s="45"/>
      <c r="BJ19" s="45">
        <f>-CF19</f>
        <v>-4373441</v>
      </c>
      <c r="BK19" s="252">
        <f>SUM(BK20:CE36)</f>
        <v>276863700</v>
      </c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4"/>
      <c r="CF19" s="245">
        <f>SUM(CF20:CV37)</f>
        <v>4373441</v>
      </c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 t="s">
        <v>49</v>
      </c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 t="s">
        <v>49</v>
      </c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>
        <f>SUM(EE20:ES36)</f>
        <v>4373441</v>
      </c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63">
        <f>BK19-CF19</f>
        <v>272490259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ht="19.5" customHeight="1" hidden="1">
      <c r="A20" s="131" t="s">
        <v>118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3"/>
      <c r="AN20" s="152" t="s">
        <v>23</v>
      </c>
      <c r="AO20" s="153"/>
      <c r="AP20" s="153"/>
      <c r="AQ20" s="153"/>
      <c r="AR20" s="153"/>
      <c r="AS20" s="153"/>
      <c r="AT20" s="242" t="s">
        <v>117</v>
      </c>
      <c r="AU20" s="82"/>
      <c r="AV20" s="82"/>
      <c r="AW20" s="82"/>
      <c r="AX20" s="82"/>
      <c r="AY20" s="82"/>
      <c r="AZ20" s="82"/>
      <c r="BA20" s="82"/>
      <c r="BB20" s="83"/>
      <c r="BC20" s="43"/>
      <c r="BD20" s="43"/>
      <c r="BE20" s="43"/>
      <c r="BF20" s="43"/>
      <c r="BG20" s="43"/>
      <c r="BH20" s="43"/>
      <c r="BI20" s="43"/>
      <c r="BJ20" s="46" t="s">
        <v>49</v>
      </c>
      <c r="BK20" s="239">
        <v>0</v>
      </c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1"/>
      <c r="CF20" s="85">
        <v>0</v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 t="s">
        <v>49</v>
      </c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 t="s">
        <v>49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>
        <f>CF20</f>
        <v>0</v>
      </c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>
        <f aca="true" t="shared" si="0" ref="ET20:ET26">BK20-CF20</f>
        <v>0</v>
      </c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6"/>
    </row>
    <row r="21" spans="1:166" ht="19.5" customHeight="1" hidden="1">
      <c r="A21" s="131" t="s">
        <v>123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3"/>
      <c r="AN21" s="152" t="s">
        <v>23</v>
      </c>
      <c r="AO21" s="153"/>
      <c r="AP21" s="153"/>
      <c r="AQ21" s="153"/>
      <c r="AR21" s="153"/>
      <c r="AS21" s="153"/>
      <c r="AT21" s="128" t="s">
        <v>124</v>
      </c>
      <c r="AU21" s="129"/>
      <c r="AV21" s="129"/>
      <c r="AW21" s="129"/>
      <c r="AX21" s="129"/>
      <c r="AY21" s="129"/>
      <c r="AZ21" s="129"/>
      <c r="BA21" s="129"/>
      <c r="BB21" s="130"/>
      <c r="BC21" s="44"/>
      <c r="BD21" s="44"/>
      <c r="BE21" s="44"/>
      <c r="BF21" s="44"/>
      <c r="BG21" s="44"/>
      <c r="BH21" s="44"/>
      <c r="BI21" s="44"/>
      <c r="BJ21" s="48" t="s">
        <v>49</v>
      </c>
      <c r="BK21" s="233">
        <v>0</v>
      </c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5"/>
      <c r="CF21" s="100">
        <v>0</v>
      </c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 t="s">
        <v>49</v>
      </c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85" t="s">
        <v>49</v>
      </c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>
        <f>CF21</f>
        <v>0</v>
      </c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>
        <f t="shared" si="0"/>
        <v>0</v>
      </c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6"/>
    </row>
    <row r="22" spans="1:166" ht="19.5" customHeight="1" hidden="1">
      <c r="A22" s="149" t="s">
        <v>126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1"/>
      <c r="AN22" s="152" t="s">
        <v>23</v>
      </c>
      <c r="AO22" s="153"/>
      <c r="AP22" s="153"/>
      <c r="AQ22" s="153"/>
      <c r="AR22" s="153"/>
      <c r="AS22" s="153"/>
      <c r="AT22" s="128" t="s">
        <v>125</v>
      </c>
      <c r="AU22" s="129"/>
      <c r="AV22" s="129"/>
      <c r="AW22" s="129"/>
      <c r="AX22" s="129"/>
      <c r="AY22" s="129"/>
      <c r="AZ22" s="129"/>
      <c r="BA22" s="129"/>
      <c r="BB22" s="130"/>
      <c r="BC22" s="44"/>
      <c r="BD22" s="44"/>
      <c r="BE22" s="44"/>
      <c r="BF22" s="44"/>
      <c r="BG22" s="44"/>
      <c r="BH22" s="44"/>
      <c r="BI22" s="44"/>
      <c r="BJ22" s="48" t="s">
        <v>49</v>
      </c>
      <c r="BK22" s="236">
        <v>0</v>
      </c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8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 t="s">
        <v>49</v>
      </c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85" t="s">
        <v>49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>
        <f>CF22</f>
        <v>0</v>
      </c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>
        <f t="shared" si="0"/>
        <v>0</v>
      </c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6"/>
    </row>
    <row r="23" spans="1:166" ht="19.5" customHeight="1" hidden="1">
      <c r="A23" s="136" t="s">
        <v>103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8"/>
      <c r="AN23" s="134" t="s">
        <v>23</v>
      </c>
      <c r="AO23" s="135"/>
      <c r="AP23" s="135"/>
      <c r="AQ23" s="135"/>
      <c r="AR23" s="135"/>
      <c r="AS23" s="135"/>
      <c r="AT23" s="128" t="s">
        <v>104</v>
      </c>
      <c r="AU23" s="129"/>
      <c r="AV23" s="129"/>
      <c r="AW23" s="129"/>
      <c r="AX23" s="129"/>
      <c r="AY23" s="129"/>
      <c r="AZ23" s="129"/>
      <c r="BA23" s="129"/>
      <c r="BB23" s="130"/>
      <c r="BC23" s="44"/>
      <c r="BD23" s="44"/>
      <c r="BE23" s="44"/>
      <c r="BF23" s="44"/>
      <c r="BG23" s="44"/>
      <c r="BH23" s="44"/>
      <c r="BI23" s="44"/>
      <c r="BJ23" s="47" t="s">
        <v>49</v>
      </c>
      <c r="BK23" s="233">
        <v>0</v>
      </c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5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 t="s">
        <v>49</v>
      </c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85" t="s">
        <v>49</v>
      </c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>
        <f>SUM(CF23)</f>
        <v>0</v>
      </c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>
        <f t="shared" si="0"/>
        <v>0</v>
      </c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6"/>
    </row>
    <row r="24" spans="1:166" ht="19.5" customHeight="1" hidden="1">
      <c r="A24" s="149" t="s">
        <v>193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1"/>
      <c r="AN24" s="152" t="s">
        <v>23</v>
      </c>
      <c r="AO24" s="153"/>
      <c r="AP24" s="153"/>
      <c r="AQ24" s="153"/>
      <c r="AR24" s="153"/>
      <c r="AS24" s="153"/>
      <c r="AT24" s="128" t="s">
        <v>104</v>
      </c>
      <c r="AU24" s="129"/>
      <c r="AV24" s="129"/>
      <c r="AW24" s="129"/>
      <c r="AX24" s="129"/>
      <c r="AY24" s="129"/>
      <c r="AZ24" s="129"/>
      <c r="BA24" s="129"/>
      <c r="BB24" s="130"/>
      <c r="BC24" s="44"/>
      <c r="BD24" s="44"/>
      <c r="BE24" s="44"/>
      <c r="BF24" s="44"/>
      <c r="BG24" s="44"/>
      <c r="BH24" s="44"/>
      <c r="BI24" s="44"/>
      <c r="BJ24" s="48" t="s">
        <v>49</v>
      </c>
      <c r="BK24" s="236">
        <v>0</v>
      </c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8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 t="s">
        <v>49</v>
      </c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85" t="s">
        <v>49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>
        <f>CF24</f>
        <v>0</v>
      </c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>
        <f>BK24-CF24</f>
        <v>0</v>
      </c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6"/>
    </row>
    <row r="25" spans="1:166" ht="19.5" customHeight="1" hidden="1">
      <c r="A25" s="136" t="s">
        <v>105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8"/>
      <c r="AN25" s="134" t="s">
        <v>23</v>
      </c>
      <c r="AO25" s="135"/>
      <c r="AP25" s="135"/>
      <c r="AQ25" s="135"/>
      <c r="AR25" s="135"/>
      <c r="AS25" s="135"/>
      <c r="AT25" s="128" t="s">
        <v>106</v>
      </c>
      <c r="AU25" s="129"/>
      <c r="AV25" s="129"/>
      <c r="AW25" s="129"/>
      <c r="AX25" s="129"/>
      <c r="AY25" s="129"/>
      <c r="AZ25" s="129"/>
      <c r="BA25" s="129"/>
      <c r="BB25" s="130"/>
      <c r="BC25" s="44"/>
      <c r="BD25" s="44"/>
      <c r="BE25" s="44"/>
      <c r="BF25" s="44"/>
      <c r="BG25" s="44"/>
      <c r="BH25" s="44"/>
      <c r="BI25" s="44"/>
      <c r="BJ25" s="47" t="s">
        <v>49</v>
      </c>
      <c r="BK25" s="233">
        <v>0</v>
      </c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5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 t="s">
        <v>49</v>
      </c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85" t="s">
        <v>49</v>
      </c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>
        <f>SUM(CF25)</f>
        <v>0</v>
      </c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>
        <f t="shared" si="0"/>
        <v>0</v>
      </c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6"/>
    </row>
    <row r="26" spans="1:166" ht="19.5" customHeight="1" hidden="1">
      <c r="A26" s="131" t="s">
        <v>199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3"/>
      <c r="AN26" s="152" t="s">
        <v>23</v>
      </c>
      <c r="AO26" s="153"/>
      <c r="AP26" s="153"/>
      <c r="AQ26" s="153"/>
      <c r="AR26" s="153"/>
      <c r="AS26" s="153"/>
      <c r="AT26" s="128" t="s">
        <v>200</v>
      </c>
      <c r="AU26" s="129"/>
      <c r="AV26" s="129"/>
      <c r="AW26" s="129"/>
      <c r="AX26" s="129"/>
      <c r="AY26" s="129"/>
      <c r="AZ26" s="129"/>
      <c r="BA26" s="129"/>
      <c r="BB26" s="130"/>
      <c r="BC26" s="44"/>
      <c r="BD26" s="44"/>
      <c r="BE26" s="44"/>
      <c r="BF26" s="44"/>
      <c r="BG26" s="44"/>
      <c r="BH26" s="44"/>
      <c r="BI26" s="44"/>
      <c r="BJ26" s="48" t="s">
        <v>49</v>
      </c>
      <c r="BK26" s="236">
        <v>0</v>
      </c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8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 t="s">
        <v>49</v>
      </c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85" t="s">
        <v>49</v>
      </c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>
        <f>CF26</f>
        <v>0</v>
      </c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>
        <f t="shared" si="0"/>
        <v>0</v>
      </c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6"/>
    </row>
    <row r="27" spans="1:166" ht="41.25" customHeight="1">
      <c r="A27" s="131" t="s">
        <v>94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3"/>
      <c r="AN27" s="152" t="s">
        <v>23</v>
      </c>
      <c r="AO27" s="153"/>
      <c r="AP27" s="153"/>
      <c r="AQ27" s="153"/>
      <c r="AR27" s="153"/>
      <c r="AS27" s="153"/>
      <c r="AT27" s="128" t="s">
        <v>63</v>
      </c>
      <c r="AU27" s="129"/>
      <c r="AV27" s="129"/>
      <c r="AW27" s="129"/>
      <c r="AX27" s="129"/>
      <c r="AY27" s="129"/>
      <c r="AZ27" s="129"/>
      <c r="BA27" s="129"/>
      <c r="BB27" s="130"/>
      <c r="BC27" s="44"/>
      <c r="BD27" s="44"/>
      <c r="BE27" s="44"/>
      <c r="BF27" s="44"/>
      <c r="BG27" s="44"/>
      <c r="BH27" s="44"/>
      <c r="BI27" s="44"/>
      <c r="BJ27" s="48" t="s">
        <v>49</v>
      </c>
      <c r="BK27" s="233">
        <v>2065600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5"/>
      <c r="CF27" s="100">
        <v>0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 t="s">
        <v>49</v>
      </c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85" t="s">
        <v>49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>
        <f>CF27</f>
        <v>0</v>
      </c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>
        <f aca="true" t="shared" si="1" ref="ET27:ET35">BK27-CF27</f>
        <v>2065600</v>
      </c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6"/>
    </row>
    <row r="28" spans="1:166" ht="52.5" customHeight="1">
      <c r="A28" s="136" t="s">
        <v>194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134" t="s">
        <v>23</v>
      </c>
      <c r="AO28" s="135"/>
      <c r="AP28" s="135"/>
      <c r="AQ28" s="135"/>
      <c r="AR28" s="135"/>
      <c r="AS28" s="135"/>
      <c r="AT28" s="128" t="s">
        <v>69</v>
      </c>
      <c r="AU28" s="129"/>
      <c r="AV28" s="129"/>
      <c r="AW28" s="129"/>
      <c r="AX28" s="129"/>
      <c r="AY28" s="129"/>
      <c r="AZ28" s="129"/>
      <c r="BA28" s="129"/>
      <c r="BB28" s="130"/>
      <c r="BC28" s="44"/>
      <c r="BD28" s="44"/>
      <c r="BE28" s="44"/>
      <c r="BF28" s="44"/>
      <c r="BG28" s="44"/>
      <c r="BH28" s="44"/>
      <c r="BI28" s="44"/>
      <c r="BJ28" s="47" t="s">
        <v>49</v>
      </c>
      <c r="BK28" s="233">
        <v>2105900</v>
      </c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5"/>
      <c r="CF28" s="100">
        <v>0</v>
      </c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 t="s">
        <v>49</v>
      </c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85" t="s">
        <v>49</v>
      </c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>
        <f>SUM(CF28)</f>
        <v>0</v>
      </c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>
        <f t="shared" si="1"/>
        <v>2105900</v>
      </c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6"/>
    </row>
    <row r="29" spans="1:166" ht="34.5" customHeight="1" hidden="1">
      <c r="A29" s="136" t="s">
        <v>120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  <c r="AN29" s="134" t="s">
        <v>23</v>
      </c>
      <c r="AO29" s="135"/>
      <c r="AP29" s="135"/>
      <c r="AQ29" s="135"/>
      <c r="AR29" s="135"/>
      <c r="AS29" s="135"/>
      <c r="AT29" s="128" t="s">
        <v>121</v>
      </c>
      <c r="AU29" s="129"/>
      <c r="AV29" s="129"/>
      <c r="AW29" s="129"/>
      <c r="AX29" s="129"/>
      <c r="AY29" s="129"/>
      <c r="AZ29" s="129"/>
      <c r="BA29" s="129"/>
      <c r="BB29" s="130"/>
      <c r="BC29" s="44"/>
      <c r="BD29" s="44"/>
      <c r="BE29" s="44"/>
      <c r="BF29" s="44"/>
      <c r="BG29" s="44"/>
      <c r="BH29" s="44"/>
      <c r="BI29" s="44"/>
      <c r="BJ29" s="47" t="s">
        <v>49</v>
      </c>
      <c r="BK29" s="233">
        <v>0</v>
      </c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5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 t="s">
        <v>49</v>
      </c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85" t="s">
        <v>49</v>
      </c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>
        <f>SUM(CF29)</f>
        <v>0</v>
      </c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>
        <f t="shared" si="1"/>
        <v>0</v>
      </c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6"/>
    </row>
    <row r="30" spans="1:166" ht="39" customHeight="1" hidden="1">
      <c r="A30" s="136" t="s">
        <v>120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  <c r="AN30" s="307" t="s">
        <v>23</v>
      </c>
      <c r="AO30" s="308"/>
      <c r="AP30" s="308"/>
      <c r="AQ30" s="308"/>
      <c r="AR30" s="308"/>
      <c r="AS30" s="308"/>
      <c r="AT30" s="128" t="s">
        <v>121</v>
      </c>
      <c r="AU30" s="129"/>
      <c r="AV30" s="129"/>
      <c r="AW30" s="129"/>
      <c r="AX30" s="129"/>
      <c r="AY30" s="129"/>
      <c r="AZ30" s="129"/>
      <c r="BA30" s="129"/>
      <c r="BB30" s="130"/>
      <c r="BC30" s="56"/>
      <c r="BD30" s="56"/>
      <c r="BE30" s="56"/>
      <c r="BF30" s="56"/>
      <c r="BG30" s="56"/>
      <c r="BH30" s="56"/>
      <c r="BI30" s="56"/>
      <c r="BJ30" s="57" t="s">
        <v>49</v>
      </c>
      <c r="BK30" s="233">
        <v>0</v>
      </c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5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 t="s">
        <v>49</v>
      </c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85" t="s">
        <v>49</v>
      </c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>
        <f>SUM(CF30)</f>
        <v>0</v>
      </c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>
        <f t="shared" si="1"/>
        <v>0</v>
      </c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6"/>
    </row>
    <row r="31" spans="1:166" ht="42.75" customHeight="1">
      <c r="A31" s="136" t="s">
        <v>195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4" t="s">
        <v>23</v>
      </c>
      <c r="AO31" s="135"/>
      <c r="AP31" s="135"/>
      <c r="AQ31" s="135"/>
      <c r="AR31" s="135"/>
      <c r="AS31" s="135"/>
      <c r="AT31" s="128" t="s">
        <v>93</v>
      </c>
      <c r="AU31" s="129"/>
      <c r="AV31" s="129"/>
      <c r="AW31" s="129"/>
      <c r="AX31" s="129"/>
      <c r="AY31" s="129"/>
      <c r="AZ31" s="129"/>
      <c r="BA31" s="129"/>
      <c r="BB31" s="130"/>
      <c r="BC31" s="44"/>
      <c r="BD31" s="44"/>
      <c r="BE31" s="44"/>
      <c r="BF31" s="44"/>
      <c r="BG31" s="44"/>
      <c r="BH31" s="44"/>
      <c r="BI31" s="44"/>
      <c r="BJ31" s="47" t="s">
        <v>49</v>
      </c>
      <c r="BK31" s="233">
        <v>10948000</v>
      </c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5"/>
      <c r="CF31" s="100">
        <f>43100+784900</f>
        <v>828000</v>
      </c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 t="s">
        <v>49</v>
      </c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85" t="s">
        <v>49</v>
      </c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>
        <f>SUM(CF31)</f>
        <v>828000</v>
      </c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>
        <f t="shared" si="1"/>
        <v>10120000</v>
      </c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6"/>
    </row>
    <row r="32" spans="1:166" ht="19.5" customHeight="1" hidden="1">
      <c r="A32" s="131" t="s">
        <v>73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3"/>
      <c r="AN32" s="152" t="s">
        <v>23</v>
      </c>
      <c r="AO32" s="153"/>
      <c r="AP32" s="153"/>
      <c r="AQ32" s="153"/>
      <c r="AR32" s="153"/>
      <c r="AS32" s="153"/>
      <c r="AT32" s="128" t="s">
        <v>64</v>
      </c>
      <c r="AU32" s="129"/>
      <c r="AV32" s="129"/>
      <c r="AW32" s="129"/>
      <c r="AX32" s="129"/>
      <c r="AY32" s="129"/>
      <c r="AZ32" s="129"/>
      <c r="BA32" s="129"/>
      <c r="BB32" s="130"/>
      <c r="BC32" s="44"/>
      <c r="BD32" s="44"/>
      <c r="BE32" s="44"/>
      <c r="BF32" s="44"/>
      <c r="BG32" s="44"/>
      <c r="BH32" s="44"/>
      <c r="BI32" s="44"/>
      <c r="BJ32" s="48" t="s">
        <v>49</v>
      </c>
      <c r="BK32" s="233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5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 t="s">
        <v>49</v>
      </c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85" t="s">
        <v>49</v>
      </c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>
        <f aca="true" t="shared" si="2" ref="EE32:EE37">CF32</f>
        <v>0</v>
      </c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>
        <f t="shared" si="1"/>
        <v>0</v>
      </c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6"/>
    </row>
    <row r="33" spans="1:166" ht="19.5" customHeight="1" hidden="1">
      <c r="A33" s="139" t="s">
        <v>67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88" t="s">
        <v>23</v>
      </c>
      <c r="AO33" s="89"/>
      <c r="AP33" s="89"/>
      <c r="AQ33" s="89"/>
      <c r="AR33" s="89"/>
      <c r="AS33" s="89"/>
      <c r="AT33" s="314" t="s">
        <v>68</v>
      </c>
      <c r="AU33" s="315"/>
      <c r="AV33" s="315"/>
      <c r="AW33" s="315"/>
      <c r="AX33" s="315"/>
      <c r="AY33" s="315"/>
      <c r="AZ33" s="315"/>
      <c r="BA33" s="315"/>
      <c r="BB33" s="316"/>
      <c r="BC33" s="49"/>
      <c r="BD33" s="49"/>
      <c r="BE33" s="49"/>
      <c r="BF33" s="49"/>
      <c r="BG33" s="49"/>
      <c r="BH33" s="49"/>
      <c r="BI33" s="49"/>
      <c r="BJ33" s="50" t="s">
        <v>49</v>
      </c>
      <c r="BK33" s="323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5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255" t="s">
        <v>49</v>
      </c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87" t="s">
        <v>49</v>
      </c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>
        <f t="shared" si="2"/>
        <v>0</v>
      </c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5">
        <f t="shared" si="1"/>
        <v>0</v>
      </c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6"/>
    </row>
    <row r="34" spans="1:166" ht="28.5" customHeight="1">
      <c r="A34" s="131" t="s">
        <v>66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3"/>
      <c r="AN34" s="152" t="s">
        <v>23</v>
      </c>
      <c r="AO34" s="153"/>
      <c r="AP34" s="153"/>
      <c r="AQ34" s="153"/>
      <c r="AR34" s="153"/>
      <c r="AS34" s="153"/>
      <c r="AT34" s="128" t="s">
        <v>65</v>
      </c>
      <c r="AU34" s="129"/>
      <c r="AV34" s="129"/>
      <c r="AW34" s="129"/>
      <c r="AX34" s="129"/>
      <c r="AY34" s="129"/>
      <c r="AZ34" s="129"/>
      <c r="BA34" s="129"/>
      <c r="BB34" s="130"/>
      <c r="BC34" s="44"/>
      <c r="BD34" s="44"/>
      <c r="BE34" s="44"/>
      <c r="BF34" s="44"/>
      <c r="BG34" s="44"/>
      <c r="BH34" s="44"/>
      <c r="BI34" s="44"/>
      <c r="BJ34" s="48" t="s">
        <v>49</v>
      </c>
      <c r="BK34" s="233">
        <f>37467000+224277200</f>
        <v>261744200</v>
      </c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5"/>
      <c r="CF34" s="100">
        <f>3547600</f>
        <v>3547600</v>
      </c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 t="s">
        <v>49</v>
      </c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85" t="s">
        <v>49</v>
      </c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>
        <f t="shared" si="2"/>
        <v>3547600</v>
      </c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>
        <f t="shared" si="1"/>
        <v>258196600</v>
      </c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6"/>
    </row>
    <row r="35" spans="1:166" ht="19.5" customHeight="1" hidden="1">
      <c r="A35" s="131" t="s">
        <v>128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81" t="s">
        <v>23</v>
      </c>
      <c r="AO35" s="82"/>
      <c r="AP35" s="82"/>
      <c r="AQ35" s="82"/>
      <c r="AR35" s="82"/>
      <c r="AS35" s="83"/>
      <c r="AT35" s="128" t="s">
        <v>127</v>
      </c>
      <c r="AU35" s="129"/>
      <c r="AV35" s="129"/>
      <c r="AW35" s="129"/>
      <c r="AX35" s="129"/>
      <c r="AY35" s="129"/>
      <c r="AZ35" s="129"/>
      <c r="BA35" s="129"/>
      <c r="BB35" s="130"/>
      <c r="BC35" s="44"/>
      <c r="BD35" s="44"/>
      <c r="BE35" s="44"/>
      <c r="BF35" s="44"/>
      <c r="BG35" s="44"/>
      <c r="BH35" s="44"/>
      <c r="BI35" s="44"/>
      <c r="BJ35" s="48" t="s">
        <v>49</v>
      </c>
      <c r="BK35" s="236">
        <v>0</v>
      </c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8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 t="s">
        <v>49</v>
      </c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85" t="s">
        <v>49</v>
      </c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>
        <f t="shared" si="2"/>
        <v>0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>
        <f t="shared" si="1"/>
        <v>0</v>
      </c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6"/>
    </row>
    <row r="36" spans="1:166" ht="51" customHeight="1">
      <c r="A36" s="320" t="s">
        <v>72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2"/>
      <c r="AN36" s="81" t="s">
        <v>23</v>
      </c>
      <c r="AO36" s="82"/>
      <c r="AP36" s="82"/>
      <c r="AQ36" s="82"/>
      <c r="AR36" s="82"/>
      <c r="AS36" s="83"/>
      <c r="AT36" s="333" t="s">
        <v>91</v>
      </c>
      <c r="AU36" s="334"/>
      <c r="AV36" s="334"/>
      <c r="AW36" s="334"/>
      <c r="AX36" s="334"/>
      <c r="AY36" s="334"/>
      <c r="AZ36" s="334"/>
      <c r="BA36" s="334"/>
      <c r="BB36" s="335"/>
      <c r="BC36" s="58"/>
      <c r="BD36" s="58"/>
      <c r="BE36" s="58"/>
      <c r="BF36" s="58"/>
      <c r="BG36" s="58"/>
      <c r="BH36" s="58"/>
      <c r="BI36" s="58"/>
      <c r="BJ36" s="59" t="s">
        <v>49</v>
      </c>
      <c r="BK36" s="317">
        <v>0</v>
      </c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9"/>
      <c r="CF36" s="251">
        <v>-2159</v>
      </c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 t="s">
        <v>49</v>
      </c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80" t="s">
        <v>49</v>
      </c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>
        <f t="shared" si="2"/>
        <v>-2159</v>
      </c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5" t="s">
        <v>49</v>
      </c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6"/>
    </row>
    <row r="37" spans="1:166" ht="19.5" customHeight="1" thickBot="1">
      <c r="A37" s="76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  <c r="AN37" s="327" t="s">
        <v>23</v>
      </c>
      <c r="AO37" s="328"/>
      <c r="AP37" s="328"/>
      <c r="AQ37" s="328"/>
      <c r="AR37" s="328"/>
      <c r="AS37" s="329"/>
      <c r="AT37" s="90"/>
      <c r="AU37" s="91"/>
      <c r="AV37" s="91"/>
      <c r="AW37" s="91"/>
      <c r="AX37" s="91"/>
      <c r="AY37" s="91"/>
      <c r="AZ37" s="91"/>
      <c r="BA37" s="91"/>
      <c r="BB37" s="84"/>
      <c r="BC37" s="19"/>
      <c r="BD37" s="19"/>
      <c r="BE37" s="19"/>
      <c r="BF37" s="19"/>
      <c r="BG37" s="19"/>
      <c r="BH37" s="19"/>
      <c r="BI37" s="19"/>
      <c r="BJ37" s="18"/>
      <c r="BK37" s="311" t="s">
        <v>49</v>
      </c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3"/>
      <c r="CF37" s="154" t="s">
        <v>49</v>
      </c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96" t="s">
        <v>49</v>
      </c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 t="s">
        <v>49</v>
      </c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 t="str">
        <f t="shared" si="2"/>
        <v>-</v>
      </c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 t="s">
        <v>49</v>
      </c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7"/>
    </row>
    <row r="38" spans="1:16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5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5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60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 t="s">
        <v>74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4" t="s">
        <v>75</v>
      </c>
    </row>
    <row r="42" spans="1:166" ht="15.75" customHeight="1">
      <c r="A42" s="249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50"/>
      <c r="FH42" s="250"/>
      <c r="FI42" s="250"/>
      <c r="FJ42" s="250"/>
    </row>
    <row r="43" spans="1:166" ht="15.75" customHeight="1">
      <c r="A43" s="121" t="s">
        <v>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79" t="s">
        <v>15</v>
      </c>
      <c r="AL43" s="121"/>
      <c r="AM43" s="121"/>
      <c r="AN43" s="121"/>
      <c r="AO43" s="121"/>
      <c r="AP43" s="122"/>
      <c r="AQ43" s="79" t="s">
        <v>76</v>
      </c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79" t="s">
        <v>77</v>
      </c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2"/>
      <c r="BU43" s="79" t="s">
        <v>78</v>
      </c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2"/>
      <c r="CH43" s="94" t="s">
        <v>16</v>
      </c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378"/>
      <c r="EK43" s="94" t="s">
        <v>79</v>
      </c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</row>
    <row r="44" spans="1:166" ht="46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123"/>
      <c r="AL44" s="124"/>
      <c r="AM44" s="124"/>
      <c r="AN44" s="124"/>
      <c r="AO44" s="124"/>
      <c r="AP44" s="125"/>
      <c r="AQ44" s="123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123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5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5"/>
      <c r="CH44" s="95" t="s">
        <v>80</v>
      </c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378"/>
      <c r="CX44" s="94" t="s">
        <v>17</v>
      </c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378"/>
      <c r="DK44" s="94" t="s">
        <v>18</v>
      </c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378"/>
      <c r="DX44" s="94" t="s">
        <v>19</v>
      </c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378"/>
      <c r="EK44" s="123" t="s">
        <v>81</v>
      </c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5"/>
      <c r="EX44" s="123" t="s">
        <v>82</v>
      </c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</row>
    <row r="45" spans="1:166" ht="15.75" customHeight="1" thickBot="1">
      <c r="A45" s="330">
        <v>1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1"/>
      <c r="AK45" s="246">
        <v>2</v>
      </c>
      <c r="AL45" s="247"/>
      <c r="AM45" s="247"/>
      <c r="AN45" s="247"/>
      <c r="AO45" s="247"/>
      <c r="AP45" s="248"/>
      <c r="AQ45" s="246">
        <v>385776600</v>
      </c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8"/>
      <c r="BC45" s="246">
        <v>4</v>
      </c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8"/>
      <c r="BU45" s="246">
        <v>5</v>
      </c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8"/>
      <c r="CH45" s="246">
        <v>6</v>
      </c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8"/>
      <c r="CX45" s="246">
        <v>7</v>
      </c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8"/>
      <c r="DK45" s="246">
        <v>8</v>
      </c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8"/>
      <c r="DX45" s="246">
        <v>9</v>
      </c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8"/>
      <c r="EK45" s="246">
        <v>10</v>
      </c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6">
        <v>11</v>
      </c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</row>
    <row r="46" spans="1:166" ht="15.75" customHeight="1">
      <c r="A46" s="326" t="s">
        <v>83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09" t="s">
        <v>84</v>
      </c>
      <c r="AL46" s="310"/>
      <c r="AM46" s="310"/>
      <c r="AN46" s="310"/>
      <c r="AO46" s="310"/>
      <c r="AP46" s="310"/>
      <c r="AQ46" s="332" t="s">
        <v>34</v>
      </c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244">
        <f>BK49+BC50+BC51+BC53+BK55+BC56+BC57+BC59+BC60+BC61+BC62+BC63+BC64+BC65+BC67+BC80+BC87+BC88+BC89+BC90+BC91+BC92+BC93+BC94+BC95</f>
        <v>385776600</v>
      </c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304">
        <f>BC46</f>
        <v>385776600</v>
      </c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6"/>
      <c r="CH46" s="244">
        <f>CH49+CH50+CH51++CH55+CH56+CH57+CH58+CH59+CH60+CH61+CH62+CH63+CH64+CH65+CH66+CH67+CH80+CH87+CH88+CH89+CH90+CH91+CH92+CH93+CH94+CH95+CH53</f>
        <v>11872542.090000002</v>
      </c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 t="s">
        <v>49</v>
      </c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 t="s">
        <v>49</v>
      </c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>
        <f>CH46</f>
        <v>11872542.090000002</v>
      </c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>
        <f>EK49+EK50+EK51+EK55+EK56+EK61+EK62+EK63+EK64+EK65+EK66+EK67+EK80+EK87+EK88+EK89+EK90+EK91+EK92+EK93+EK94+EK95</f>
        <v>177735.03</v>
      </c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244"/>
      <c r="EX46" s="385">
        <f>BU46-DX46</f>
        <v>373904057.91</v>
      </c>
      <c r="EY46" s="385"/>
      <c r="EZ46" s="385"/>
      <c r="FA46" s="385"/>
      <c r="FB46" s="385"/>
      <c r="FC46" s="385"/>
      <c r="FD46" s="385"/>
      <c r="FE46" s="385"/>
      <c r="FF46" s="385"/>
      <c r="FG46" s="385"/>
      <c r="FH46" s="385"/>
      <c r="FI46" s="385"/>
      <c r="FJ46" s="386"/>
    </row>
    <row r="47" spans="1:166" ht="15.75" customHeight="1">
      <c r="A47" s="126" t="s">
        <v>14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243" t="s">
        <v>49</v>
      </c>
      <c r="AL47" s="243"/>
      <c r="AM47" s="243"/>
      <c r="AN47" s="243"/>
      <c r="AO47" s="243"/>
      <c r="AP47" s="243"/>
      <c r="AQ47" s="243" t="s">
        <v>49</v>
      </c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100" t="s">
        <v>49</v>
      </c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 t="s">
        <v>49</v>
      </c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 t="s">
        <v>49</v>
      </c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 t="s">
        <v>49</v>
      </c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 t="s">
        <v>49</v>
      </c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 t="s">
        <v>49</v>
      </c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 t="s">
        <v>49</v>
      </c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 t="s">
        <v>49</v>
      </c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</row>
    <row r="48" spans="1:174" s="39" customFormat="1" ht="15.75" customHeight="1" hidden="1">
      <c r="A48" s="126" t="s">
        <v>111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3" t="s">
        <v>115</v>
      </c>
      <c r="AL48" s="143"/>
      <c r="AM48" s="143"/>
      <c r="AN48" s="143"/>
      <c r="AO48" s="143"/>
      <c r="AP48" s="143"/>
      <c r="AQ48" s="142" t="s">
        <v>119</v>
      </c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61"/>
      <c r="BD48" s="61"/>
      <c r="BE48" s="61"/>
      <c r="BF48" s="61"/>
      <c r="BG48" s="61"/>
      <c r="BH48" s="61"/>
      <c r="BI48" s="61"/>
      <c r="BJ48" s="61"/>
      <c r="BK48" s="118">
        <f>62400-62400</f>
        <v>0</v>
      </c>
      <c r="BL48" s="118"/>
      <c r="BM48" s="118"/>
      <c r="BN48" s="118"/>
      <c r="BO48" s="118"/>
      <c r="BP48" s="118"/>
      <c r="BQ48" s="118"/>
      <c r="BR48" s="118"/>
      <c r="BS48" s="118"/>
      <c r="BT48" s="118"/>
      <c r="BU48" s="118">
        <f>BK48</f>
        <v>0</v>
      </c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>
        <v>0</v>
      </c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 t="s">
        <v>49</v>
      </c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 t="s">
        <v>49</v>
      </c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>
        <f aca="true" t="shared" si="3" ref="DX48:DX55">CH48</f>
        <v>0</v>
      </c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>
        <v>0</v>
      </c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>
        <f>BK48-DX48</f>
        <v>0</v>
      </c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M48" s="160">
        <v>201</v>
      </c>
      <c r="FN48" s="160"/>
      <c r="FO48" s="160"/>
      <c r="FP48" s="160"/>
      <c r="FQ48" s="160"/>
      <c r="FR48" s="40"/>
    </row>
    <row r="49" spans="1:173" s="32" customFormat="1" ht="15.75" customHeight="1">
      <c r="A49" s="126" t="s">
        <v>86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377" t="s">
        <v>115</v>
      </c>
      <c r="AL49" s="377"/>
      <c r="AM49" s="377"/>
      <c r="AN49" s="377"/>
      <c r="AO49" s="377"/>
      <c r="AP49" s="377"/>
      <c r="AQ49" s="104" t="s">
        <v>141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63"/>
      <c r="BD49" s="63"/>
      <c r="BE49" s="63"/>
      <c r="BF49" s="63"/>
      <c r="BG49" s="63"/>
      <c r="BH49" s="63"/>
      <c r="BI49" s="63"/>
      <c r="BJ49" s="63"/>
      <c r="BK49" s="103">
        <v>37400</v>
      </c>
      <c r="BL49" s="103"/>
      <c r="BM49" s="103"/>
      <c r="BN49" s="103"/>
      <c r="BO49" s="103"/>
      <c r="BP49" s="103"/>
      <c r="BQ49" s="103"/>
      <c r="BR49" s="103"/>
      <c r="BS49" s="103"/>
      <c r="BT49" s="103"/>
      <c r="BU49" s="103">
        <f>BK49</f>
        <v>37400</v>
      </c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>
        <v>0</v>
      </c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 t="s">
        <v>49</v>
      </c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 t="s">
        <v>49</v>
      </c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>
        <f t="shared" si="3"/>
        <v>0</v>
      </c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>
        <v>0</v>
      </c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18">
        <f>BK49-DX49</f>
        <v>37400</v>
      </c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M49" s="101">
        <v>201</v>
      </c>
      <c r="FN49" s="101"/>
      <c r="FO49" s="101"/>
      <c r="FP49" s="101"/>
      <c r="FQ49" s="101"/>
    </row>
    <row r="50" spans="1:172" s="39" customFormat="1" ht="22.5" customHeight="1">
      <c r="A50" s="111" t="s">
        <v>107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08" t="s">
        <v>213</v>
      </c>
      <c r="AL50" s="109"/>
      <c r="AM50" s="109"/>
      <c r="AN50" s="109"/>
      <c r="AO50" s="109"/>
      <c r="AP50" s="110"/>
      <c r="AQ50" s="115" t="s">
        <v>142</v>
      </c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7"/>
      <c r="BC50" s="105">
        <f>34953300</f>
        <v>34953300</v>
      </c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5">
        <f>BC50</f>
        <v>34953300</v>
      </c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7"/>
      <c r="CH50" s="105">
        <v>2485558.23</v>
      </c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7"/>
      <c r="CX50" s="103" t="s">
        <v>49</v>
      </c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 t="s">
        <v>49</v>
      </c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>
        <f t="shared" si="3"/>
        <v>2485558.23</v>
      </c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5">
        <v>0</v>
      </c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7"/>
      <c r="EX50" s="105">
        <f>BC50-DX50</f>
        <v>32467741.77</v>
      </c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7"/>
      <c r="FL50" s="38"/>
      <c r="FM50" s="38"/>
      <c r="FN50" s="38"/>
      <c r="FO50" s="38"/>
      <c r="FP50" s="38"/>
    </row>
    <row r="51" spans="1:172" s="39" customFormat="1" ht="22.5" customHeight="1">
      <c r="A51" s="111" t="s">
        <v>107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08" t="s">
        <v>214</v>
      </c>
      <c r="AL51" s="109"/>
      <c r="AM51" s="109"/>
      <c r="AN51" s="109"/>
      <c r="AO51" s="109"/>
      <c r="AP51" s="110"/>
      <c r="AQ51" s="115" t="s">
        <v>143</v>
      </c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7"/>
      <c r="BC51" s="105">
        <v>37467000</v>
      </c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5">
        <f>BC51</f>
        <v>37467000</v>
      </c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7"/>
      <c r="CH51" s="105">
        <v>3547600</v>
      </c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7"/>
      <c r="CX51" s="103" t="s">
        <v>49</v>
      </c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 t="s">
        <v>49</v>
      </c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>
        <f t="shared" si="3"/>
        <v>3547600</v>
      </c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5">
        <v>0</v>
      </c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7"/>
      <c r="EX51" s="105">
        <f>BC51-DX51</f>
        <v>33919400</v>
      </c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7"/>
      <c r="FL51" s="38"/>
      <c r="FM51" s="38"/>
      <c r="FN51" s="38"/>
      <c r="FO51" s="38"/>
      <c r="FP51" s="38"/>
    </row>
    <row r="52" spans="1:172" s="32" customFormat="1" ht="22.5" customHeight="1" hidden="1">
      <c r="A52" s="126" t="s">
        <v>86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08" t="s">
        <v>113</v>
      </c>
      <c r="AL52" s="109"/>
      <c r="AM52" s="109"/>
      <c r="AN52" s="109"/>
      <c r="AO52" s="109"/>
      <c r="AP52" s="42"/>
      <c r="AQ52" s="115" t="s">
        <v>129</v>
      </c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7"/>
      <c r="BC52" s="69"/>
      <c r="BD52" s="69"/>
      <c r="BE52" s="70"/>
      <c r="BF52" s="70"/>
      <c r="BG52" s="70"/>
      <c r="BH52" s="70"/>
      <c r="BI52" s="70"/>
      <c r="BJ52" s="70"/>
      <c r="BK52" s="106">
        <f>1048486+1840527-2889000-13</f>
        <v>0</v>
      </c>
      <c r="BL52" s="106"/>
      <c r="BM52" s="106"/>
      <c r="BN52" s="106"/>
      <c r="BO52" s="106"/>
      <c r="BP52" s="106"/>
      <c r="BQ52" s="106"/>
      <c r="BR52" s="106"/>
      <c r="BS52" s="106"/>
      <c r="BT52" s="107"/>
      <c r="BU52" s="105">
        <f>BK52</f>
        <v>0</v>
      </c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7"/>
      <c r="CH52" s="105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7"/>
      <c r="CX52" s="103" t="s">
        <v>49</v>
      </c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 t="s">
        <v>49</v>
      </c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>
        <f t="shared" si="3"/>
        <v>0</v>
      </c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5">
        <v>0</v>
      </c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7"/>
      <c r="EX52" s="105">
        <f>BK52-DX52</f>
        <v>0</v>
      </c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7"/>
      <c r="FL52" s="37"/>
      <c r="FM52" s="37"/>
      <c r="FN52" s="37"/>
      <c r="FO52" s="37"/>
      <c r="FP52" s="37"/>
    </row>
    <row r="53" spans="1:172" s="67" customFormat="1" ht="22.5" customHeight="1">
      <c r="A53" s="111" t="s">
        <v>107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 t="s">
        <v>215</v>
      </c>
      <c r="AL53" s="113"/>
      <c r="AM53" s="113"/>
      <c r="AN53" s="113"/>
      <c r="AO53" s="113"/>
      <c r="AP53" s="114"/>
      <c r="AQ53" s="115" t="s">
        <v>204</v>
      </c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7"/>
      <c r="BC53" s="105">
        <v>1629900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5">
        <f>BC53</f>
        <v>1629900</v>
      </c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7"/>
      <c r="CH53" s="105">
        <v>148024.56</v>
      </c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7"/>
      <c r="CX53" s="118" t="s">
        <v>49</v>
      </c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 t="s">
        <v>49</v>
      </c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03">
        <f t="shared" si="3"/>
        <v>148024.56</v>
      </c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5">
        <v>0</v>
      </c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7"/>
      <c r="EX53" s="105">
        <f>BC53-DX53</f>
        <v>1481875.44</v>
      </c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7"/>
      <c r="FL53" s="68"/>
      <c r="FM53" s="68"/>
      <c r="FN53" s="68"/>
      <c r="FO53" s="68"/>
      <c r="FP53" s="68"/>
    </row>
    <row r="54" spans="1:172" s="67" customFormat="1" ht="22.5" customHeight="1" hidden="1">
      <c r="A54" s="111" t="s">
        <v>107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08" t="s">
        <v>176</v>
      </c>
      <c r="AL54" s="109"/>
      <c r="AM54" s="109"/>
      <c r="AN54" s="109"/>
      <c r="AO54" s="109"/>
      <c r="AP54" s="110"/>
      <c r="AQ54" s="115" t="s">
        <v>201</v>
      </c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/>
      <c r="BC54" s="105">
        <f>3286632-2024900-1261732</f>
        <v>0</v>
      </c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5">
        <f>BC54</f>
        <v>0</v>
      </c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7"/>
      <c r="CH54" s="105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7"/>
      <c r="CX54" s="103" t="s">
        <v>49</v>
      </c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 t="s">
        <v>49</v>
      </c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>
        <f t="shared" si="3"/>
        <v>0</v>
      </c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5">
        <v>0</v>
      </c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7"/>
      <c r="EX54" s="105">
        <f>BC54-DX54</f>
        <v>0</v>
      </c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7"/>
      <c r="FL54" s="68"/>
      <c r="FM54" s="68"/>
      <c r="FN54" s="68"/>
      <c r="FO54" s="68"/>
      <c r="FP54" s="68"/>
    </row>
    <row r="55" spans="1:172" s="35" customFormat="1" ht="21.75" customHeight="1">
      <c r="A55" s="111" t="s">
        <v>107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08" t="s">
        <v>216</v>
      </c>
      <c r="AL55" s="109"/>
      <c r="AM55" s="109"/>
      <c r="AN55" s="109"/>
      <c r="AO55" s="109"/>
      <c r="AP55" s="42"/>
      <c r="AQ55" s="115" t="s">
        <v>144</v>
      </c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7"/>
      <c r="BC55" s="63"/>
      <c r="BD55" s="63"/>
      <c r="BE55" s="63"/>
      <c r="BF55" s="63"/>
      <c r="BG55" s="63"/>
      <c r="BH55" s="63"/>
      <c r="BI55" s="63"/>
      <c r="BJ55" s="63"/>
      <c r="BK55" s="103">
        <f>36862800</f>
        <v>36862800</v>
      </c>
      <c r="BL55" s="103"/>
      <c r="BM55" s="103"/>
      <c r="BN55" s="103"/>
      <c r="BO55" s="103"/>
      <c r="BP55" s="103"/>
      <c r="BQ55" s="103"/>
      <c r="BR55" s="103"/>
      <c r="BS55" s="103"/>
      <c r="BT55" s="103"/>
      <c r="BU55" s="103">
        <f>BK55</f>
        <v>36862800</v>
      </c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>
        <v>2226448.1</v>
      </c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5" t="s">
        <v>49</v>
      </c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7"/>
      <c r="DK55" s="105" t="s">
        <v>49</v>
      </c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7"/>
      <c r="DX55" s="103">
        <f t="shared" si="3"/>
        <v>2226448.1</v>
      </c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>
        <v>0</v>
      </c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>
        <f>BU55-DX55</f>
        <v>34636351.9</v>
      </c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L55" s="41"/>
      <c r="FM55" s="41"/>
      <c r="FN55" s="41"/>
      <c r="FO55" s="41"/>
      <c r="FP55" s="41"/>
    </row>
    <row r="56" spans="1:172" s="32" customFormat="1" ht="22.5" customHeight="1">
      <c r="A56" s="111" t="s">
        <v>107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08" t="s">
        <v>217</v>
      </c>
      <c r="AL56" s="109"/>
      <c r="AM56" s="109"/>
      <c r="AN56" s="109"/>
      <c r="AO56" s="109"/>
      <c r="AP56" s="110"/>
      <c r="AQ56" s="104" t="s">
        <v>146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3">
        <f>20639900</f>
        <v>20639900</v>
      </c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>
        <f aca="true" t="shared" si="4" ref="BU56:BU64">BC56</f>
        <v>20639900</v>
      </c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>
        <v>1880770.48</v>
      </c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5" t="s">
        <v>49</v>
      </c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7"/>
      <c r="DK56" s="105" t="s">
        <v>49</v>
      </c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7"/>
      <c r="DX56" s="103">
        <f aca="true" t="shared" si="5" ref="DX56:DX66">CH56</f>
        <v>1880770.48</v>
      </c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>
        <v>0</v>
      </c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>
        <f aca="true" t="shared" si="6" ref="EX56:EX64">BC56-DX56</f>
        <v>18759129.52</v>
      </c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L56" s="119"/>
      <c r="FM56" s="119"/>
      <c r="FN56" s="119"/>
      <c r="FO56" s="119"/>
      <c r="FP56" s="119"/>
    </row>
    <row r="57" spans="1:172" s="39" customFormat="1" ht="22.5" customHeight="1">
      <c r="A57" s="111" t="s">
        <v>107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08" t="s">
        <v>175</v>
      </c>
      <c r="AL57" s="109"/>
      <c r="AM57" s="109"/>
      <c r="AN57" s="109"/>
      <c r="AO57" s="109"/>
      <c r="AP57" s="110"/>
      <c r="AQ57" s="104" t="s">
        <v>188</v>
      </c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3">
        <v>2074000</v>
      </c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>
        <f t="shared" si="4"/>
        <v>2074000</v>
      </c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>
        <v>0</v>
      </c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5" t="s">
        <v>49</v>
      </c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7"/>
      <c r="DK57" s="105" t="s">
        <v>49</v>
      </c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7"/>
      <c r="DX57" s="103">
        <f t="shared" si="5"/>
        <v>0</v>
      </c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>
        <v>0</v>
      </c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>
        <f t="shared" si="6"/>
        <v>2074000</v>
      </c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L57" s="160"/>
      <c r="FM57" s="160"/>
      <c r="FN57" s="160"/>
      <c r="FO57" s="160"/>
      <c r="FP57" s="160"/>
    </row>
    <row r="58" spans="1:172" s="32" customFormat="1" ht="22.5" customHeight="1" hidden="1">
      <c r="A58" s="111" t="s">
        <v>107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08" t="s">
        <v>196</v>
      </c>
      <c r="AL58" s="109"/>
      <c r="AM58" s="109"/>
      <c r="AN58" s="109"/>
      <c r="AO58" s="109"/>
      <c r="AP58" s="110"/>
      <c r="AQ58" s="104" t="s">
        <v>192</v>
      </c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3">
        <f>287600-287600</f>
        <v>0</v>
      </c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>
        <f t="shared" si="4"/>
        <v>0</v>
      </c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5" t="s">
        <v>49</v>
      </c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7"/>
      <c r="DK58" s="105" t="s">
        <v>49</v>
      </c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7"/>
      <c r="DX58" s="103">
        <f t="shared" si="5"/>
        <v>0</v>
      </c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>
        <v>0</v>
      </c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>
        <f t="shared" si="6"/>
        <v>0</v>
      </c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L58" s="119"/>
      <c r="FM58" s="119"/>
      <c r="FN58" s="119"/>
      <c r="FO58" s="119"/>
      <c r="FP58" s="119"/>
    </row>
    <row r="59" spans="1:172" s="67" customFormat="1" ht="22.5" customHeight="1">
      <c r="A59" s="111" t="s">
        <v>107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08" t="s">
        <v>176</v>
      </c>
      <c r="AL59" s="109"/>
      <c r="AM59" s="109"/>
      <c r="AN59" s="109"/>
      <c r="AO59" s="109"/>
      <c r="AP59" s="110"/>
      <c r="AQ59" s="104" t="s">
        <v>205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3">
        <v>100000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>
        <f t="shared" si="4"/>
        <v>100000</v>
      </c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>
        <v>0</v>
      </c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5" t="s">
        <v>49</v>
      </c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7"/>
      <c r="DK59" s="105" t="s">
        <v>49</v>
      </c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7"/>
      <c r="DX59" s="103">
        <f>CH59</f>
        <v>0</v>
      </c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>
        <v>0</v>
      </c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>
        <f>BC59-DX59</f>
        <v>100000</v>
      </c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L59" s="102"/>
      <c r="FM59" s="102"/>
      <c r="FN59" s="102"/>
      <c r="FO59" s="102"/>
      <c r="FP59" s="102"/>
    </row>
    <row r="60" spans="1:172" s="67" customFormat="1" ht="22.5" customHeight="1">
      <c r="A60" s="111" t="s">
        <v>107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08" t="s">
        <v>218</v>
      </c>
      <c r="AL60" s="109"/>
      <c r="AM60" s="109"/>
      <c r="AN60" s="109"/>
      <c r="AO60" s="109"/>
      <c r="AP60" s="110"/>
      <c r="AQ60" s="104" t="s">
        <v>145</v>
      </c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3">
        <v>224277200</v>
      </c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>
        <f t="shared" si="4"/>
        <v>224277200</v>
      </c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>
        <v>0</v>
      </c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5" t="s">
        <v>49</v>
      </c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7"/>
      <c r="DK60" s="105" t="s">
        <v>49</v>
      </c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7"/>
      <c r="DX60" s="103">
        <f>CH60</f>
        <v>0</v>
      </c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>
        <v>0</v>
      </c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>
        <f>BC60-DX60</f>
        <v>224277200</v>
      </c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L60" s="102"/>
      <c r="FM60" s="102"/>
      <c r="FN60" s="102"/>
      <c r="FO60" s="102"/>
      <c r="FP60" s="102"/>
    </row>
    <row r="61" spans="1:172" s="32" customFormat="1" ht="22.5" customHeight="1">
      <c r="A61" s="111" t="s">
        <v>107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08" t="s">
        <v>219</v>
      </c>
      <c r="AL61" s="109"/>
      <c r="AM61" s="109"/>
      <c r="AN61" s="109"/>
      <c r="AO61" s="109"/>
      <c r="AP61" s="110"/>
      <c r="AQ61" s="104" t="s">
        <v>206</v>
      </c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3">
        <v>42000</v>
      </c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>
        <f t="shared" si="4"/>
        <v>42000</v>
      </c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>
        <v>0</v>
      </c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5" t="s">
        <v>49</v>
      </c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7"/>
      <c r="DK61" s="105" t="s">
        <v>49</v>
      </c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7"/>
      <c r="DX61" s="103">
        <f t="shared" si="5"/>
        <v>0</v>
      </c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>
        <v>0</v>
      </c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>
        <f t="shared" si="6"/>
        <v>42000</v>
      </c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L61" s="119"/>
      <c r="FM61" s="119"/>
      <c r="FN61" s="119"/>
      <c r="FO61" s="119"/>
      <c r="FP61" s="119"/>
    </row>
    <row r="62" spans="1:172" s="32" customFormat="1" ht="21.75" customHeight="1">
      <c r="A62" s="111" t="s">
        <v>107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08" t="s">
        <v>220</v>
      </c>
      <c r="AL62" s="109"/>
      <c r="AM62" s="109"/>
      <c r="AN62" s="109"/>
      <c r="AO62" s="109"/>
      <c r="AP62" s="110"/>
      <c r="AQ62" s="104" t="s">
        <v>207</v>
      </c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3">
        <v>108700</v>
      </c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>
        <f t="shared" si="4"/>
        <v>108700</v>
      </c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>
        <v>0</v>
      </c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 t="s">
        <v>49</v>
      </c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98" t="s">
        <v>49</v>
      </c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103">
        <f t="shared" si="5"/>
        <v>0</v>
      </c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>
        <v>0</v>
      </c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98">
        <f t="shared" si="6"/>
        <v>108700</v>
      </c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L62" s="37"/>
      <c r="FM62" s="37"/>
      <c r="FN62" s="37"/>
      <c r="FO62" s="37"/>
      <c r="FP62" s="37"/>
    </row>
    <row r="63" spans="1:172" s="32" customFormat="1" ht="21.75" customHeight="1">
      <c r="A63" s="111" t="s">
        <v>107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08" t="s">
        <v>221</v>
      </c>
      <c r="AL63" s="109"/>
      <c r="AM63" s="109"/>
      <c r="AN63" s="109"/>
      <c r="AO63" s="109"/>
      <c r="AP63" s="110"/>
      <c r="AQ63" s="104" t="s">
        <v>208</v>
      </c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3">
        <v>2065600</v>
      </c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>
        <f t="shared" si="4"/>
        <v>2065600</v>
      </c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>
        <v>0</v>
      </c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 t="s">
        <v>49</v>
      </c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98" t="s">
        <v>49</v>
      </c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103">
        <f t="shared" si="5"/>
        <v>0</v>
      </c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>
        <v>0</v>
      </c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98">
        <f t="shared" si="6"/>
        <v>2065600</v>
      </c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L63" s="37"/>
      <c r="FM63" s="37"/>
      <c r="FN63" s="37"/>
      <c r="FO63" s="37"/>
      <c r="FP63" s="37"/>
    </row>
    <row r="64" spans="1:172" s="32" customFormat="1" ht="21.75" customHeight="1">
      <c r="A64" s="126" t="s">
        <v>86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08" t="s">
        <v>222</v>
      </c>
      <c r="AL64" s="109"/>
      <c r="AM64" s="109"/>
      <c r="AN64" s="109"/>
      <c r="AO64" s="109"/>
      <c r="AP64" s="110"/>
      <c r="AQ64" s="104" t="s">
        <v>170</v>
      </c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3">
        <f>42000-22000+22000-22000</f>
        <v>20000</v>
      </c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>
        <f t="shared" si="4"/>
        <v>20000</v>
      </c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>
        <v>0</v>
      </c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5" t="s">
        <v>49</v>
      </c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7"/>
      <c r="DK64" s="105" t="s">
        <v>49</v>
      </c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7"/>
      <c r="DX64" s="103">
        <f t="shared" si="5"/>
        <v>0</v>
      </c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>
        <v>0</v>
      </c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>
        <f t="shared" si="6"/>
        <v>20000</v>
      </c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L64" s="41"/>
      <c r="FM64" s="41"/>
      <c r="FN64" s="41"/>
      <c r="FO64" s="41"/>
      <c r="FP64" s="41"/>
    </row>
    <row r="65" spans="1:172" s="32" customFormat="1" ht="18" customHeight="1">
      <c r="A65" s="126" t="s">
        <v>88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336"/>
      <c r="AK65" s="108" t="s">
        <v>113</v>
      </c>
      <c r="AL65" s="109"/>
      <c r="AM65" s="109"/>
      <c r="AN65" s="109"/>
      <c r="AO65" s="109"/>
      <c r="AP65" s="110"/>
      <c r="AQ65" s="115" t="s">
        <v>147</v>
      </c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7"/>
      <c r="BC65" s="105">
        <v>99100</v>
      </c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5">
        <f aca="true" t="shared" si="7" ref="BU65:BU73">BC65</f>
        <v>99100</v>
      </c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7"/>
      <c r="CH65" s="105">
        <v>8251.15</v>
      </c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7"/>
      <c r="CX65" s="105" t="s">
        <v>49</v>
      </c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7"/>
      <c r="DK65" s="105" t="s">
        <v>49</v>
      </c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7"/>
      <c r="DX65" s="105">
        <f t="shared" si="5"/>
        <v>8251.15</v>
      </c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7"/>
      <c r="EK65" s="105">
        <v>0</v>
      </c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7"/>
      <c r="EX65" s="105">
        <f aca="true" t="shared" si="8" ref="EX65:EX70">BC65-DX65</f>
        <v>90848.85</v>
      </c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7"/>
      <c r="FL65" s="119"/>
      <c r="FM65" s="119"/>
      <c r="FN65" s="119"/>
      <c r="FO65" s="119"/>
      <c r="FP65" s="119"/>
    </row>
    <row r="66" spans="1:172" s="51" customFormat="1" ht="1.5" customHeight="1" hidden="1">
      <c r="A66" s="126" t="s">
        <v>86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08" t="s">
        <v>179</v>
      </c>
      <c r="AL66" s="109"/>
      <c r="AM66" s="109"/>
      <c r="AN66" s="109"/>
      <c r="AO66" s="109"/>
      <c r="AP66" s="110"/>
      <c r="AQ66" s="115" t="s">
        <v>148</v>
      </c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7"/>
      <c r="BC66" s="103">
        <f>50000-50000+50000-50000</f>
        <v>0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>
        <f t="shared" si="7"/>
        <v>0</v>
      </c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>
        <v>0</v>
      </c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5" t="s">
        <v>49</v>
      </c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7"/>
      <c r="DK66" s="105" t="s">
        <v>49</v>
      </c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7"/>
      <c r="DX66" s="103">
        <f t="shared" si="5"/>
        <v>0</v>
      </c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>
        <v>0</v>
      </c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>
        <f>BC66-DX66</f>
        <v>0</v>
      </c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L66" s="53"/>
      <c r="FM66" s="53"/>
      <c r="FN66" s="53"/>
      <c r="FO66" s="53"/>
      <c r="FP66" s="53"/>
    </row>
    <row r="67" spans="1:172" s="32" customFormat="1" ht="15.75" customHeight="1">
      <c r="A67" s="126" t="s">
        <v>90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08" t="s">
        <v>223</v>
      </c>
      <c r="AL67" s="109"/>
      <c r="AM67" s="109"/>
      <c r="AN67" s="109"/>
      <c r="AO67" s="109"/>
      <c r="AP67" s="110"/>
      <c r="AQ67" s="104" t="s">
        <v>184</v>
      </c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3">
        <f>BC68+BC69+BC70+BC71+BC72+BC73+BK74+BC75+BC76+BC77</f>
        <v>4166900</v>
      </c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>
        <f t="shared" si="7"/>
        <v>4166900</v>
      </c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>
        <f>SUM(CH68:CW77)</f>
        <v>121157.44</v>
      </c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 t="s">
        <v>49</v>
      </c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98" t="s">
        <v>49</v>
      </c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103">
        <f aca="true" t="shared" si="9" ref="DX67:DX80">CH67</f>
        <v>121157.44</v>
      </c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>
        <f>SUM(EK68:EW77)</f>
        <v>139687.95</v>
      </c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0">
        <f t="shared" si="8"/>
        <v>4045742.56</v>
      </c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L67" s="101"/>
      <c r="FM67" s="101"/>
      <c r="FN67" s="101"/>
      <c r="FO67" s="101"/>
      <c r="FP67" s="101"/>
    </row>
    <row r="68" spans="1:172" s="32" customFormat="1" ht="15.75" customHeight="1">
      <c r="A68" s="126" t="s">
        <v>89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8" t="s">
        <v>224</v>
      </c>
      <c r="AL68" s="129"/>
      <c r="AM68" s="129"/>
      <c r="AN68" s="129"/>
      <c r="AO68" s="129"/>
      <c r="AP68" s="130"/>
      <c r="AQ68" s="127" t="s">
        <v>149</v>
      </c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98">
        <v>2475500</v>
      </c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>
        <f t="shared" si="7"/>
        <v>2475500</v>
      </c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>
        <v>95971.76</v>
      </c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103" t="s">
        <v>49</v>
      </c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98" t="s">
        <v>49</v>
      </c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>
        <f t="shared" si="9"/>
        <v>95971.76</v>
      </c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>
        <v>99197.15</v>
      </c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100">
        <f t="shared" si="8"/>
        <v>2379528.24</v>
      </c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L68" s="101"/>
      <c r="FM68" s="101"/>
      <c r="FN68" s="101"/>
      <c r="FO68" s="101"/>
      <c r="FP68" s="101"/>
    </row>
    <row r="69" spans="1:172" s="32" customFormat="1" ht="15.75" customHeight="1">
      <c r="A69" s="126" t="s">
        <v>108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8" t="s">
        <v>225</v>
      </c>
      <c r="AL69" s="129"/>
      <c r="AM69" s="129"/>
      <c r="AN69" s="129"/>
      <c r="AO69" s="129"/>
      <c r="AP69" s="130"/>
      <c r="AQ69" s="127" t="s">
        <v>150</v>
      </c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98">
        <v>747600</v>
      </c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>
        <f t="shared" si="7"/>
        <v>747600</v>
      </c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>
        <v>18336</v>
      </c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103" t="s">
        <v>49</v>
      </c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98" t="s">
        <v>49</v>
      </c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>
        <f t="shared" si="9"/>
        <v>18336</v>
      </c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>
        <v>40490.8</v>
      </c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100">
        <f t="shared" si="8"/>
        <v>729264</v>
      </c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L69" s="101"/>
      <c r="FM69" s="101"/>
      <c r="FN69" s="101"/>
      <c r="FO69" s="101"/>
      <c r="FP69" s="101"/>
    </row>
    <row r="70" spans="1:172" s="32" customFormat="1" ht="15.75" customHeight="1">
      <c r="A70" s="126" t="s">
        <v>85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8" t="s">
        <v>226</v>
      </c>
      <c r="AL70" s="129"/>
      <c r="AM70" s="129"/>
      <c r="AN70" s="129"/>
      <c r="AO70" s="129"/>
      <c r="AP70" s="130"/>
      <c r="AQ70" s="127" t="s">
        <v>151</v>
      </c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98">
        <v>288600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>
        <f t="shared" si="7"/>
        <v>288600</v>
      </c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>
        <v>0</v>
      </c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103" t="s">
        <v>49</v>
      </c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98" t="s">
        <v>49</v>
      </c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>
        <f t="shared" si="9"/>
        <v>0</v>
      </c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>
        <v>0</v>
      </c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100">
        <f t="shared" si="8"/>
        <v>288600</v>
      </c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L70" s="101"/>
      <c r="FM70" s="101"/>
      <c r="FN70" s="101"/>
      <c r="FO70" s="101"/>
      <c r="FP70" s="101"/>
    </row>
    <row r="71" spans="1:172" s="39" customFormat="1" ht="15.75" customHeight="1">
      <c r="A71" s="126" t="s">
        <v>109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8" t="s">
        <v>227</v>
      </c>
      <c r="AL71" s="129"/>
      <c r="AM71" s="129"/>
      <c r="AN71" s="129"/>
      <c r="AO71" s="129"/>
      <c r="AP71" s="130"/>
      <c r="AQ71" s="127" t="s">
        <v>152</v>
      </c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98">
        <v>116500</v>
      </c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>
        <f t="shared" si="7"/>
        <v>116500</v>
      </c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>
        <v>6849.68</v>
      </c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103" t="s">
        <v>49</v>
      </c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98" t="s">
        <v>49</v>
      </c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>
        <f t="shared" si="9"/>
        <v>6849.68</v>
      </c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>
        <v>0</v>
      </c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100">
        <f>BC71-DX71</f>
        <v>109650.32</v>
      </c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L71" s="120"/>
      <c r="FM71" s="120"/>
      <c r="FN71" s="120"/>
      <c r="FO71" s="120"/>
      <c r="FP71" s="120"/>
    </row>
    <row r="72" spans="1:172" s="39" customFormat="1" ht="15.75" customHeight="1">
      <c r="A72" s="126" t="s">
        <v>186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8" t="s">
        <v>196</v>
      </c>
      <c r="AL72" s="129"/>
      <c r="AM72" s="129"/>
      <c r="AN72" s="129"/>
      <c r="AO72" s="129"/>
      <c r="AP72" s="130"/>
      <c r="AQ72" s="127" t="s">
        <v>185</v>
      </c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98">
        <v>17300</v>
      </c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>
        <f>BC72</f>
        <v>17300</v>
      </c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>
        <v>0</v>
      </c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103" t="s">
        <v>49</v>
      </c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98" t="s">
        <v>49</v>
      </c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>
        <f t="shared" si="9"/>
        <v>0</v>
      </c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>
        <v>0</v>
      </c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100">
        <f>BC72-DX72</f>
        <v>17300</v>
      </c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L72" s="120"/>
      <c r="FM72" s="120"/>
      <c r="FN72" s="120"/>
      <c r="FO72" s="120"/>
      <c r="FP72" s="120"/>
    </row>
    <row r="73" spans="1:172" s="32" customFormat="1" ht="15.75" customHeight="1">
      <c r="A73" s="126" t="s">
        <v>110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8" t="s">
        <v>203</v>
      </c>
      <c r="AL73" s="129"/>
      <c r="AM73" s="129"/>
      <c r="AN73" s="129"/>
      <c r="AO73" s="129"/>
      <c r="AP73" s="130"/>
      <c r="AQ73" s="127" t="s">
        <v>153</v>
      </c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98">
        <v>35500</v>
      </c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>
        <f t="shared" si="7"/>
        <v>35500</v>
      </c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>
        <v>0</v>
      </c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103" t="s">
        <v>49</v>
      </c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98" t="s">
        <v>49</v>
      </c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>
        <f t="shared" si="9"/>
        <v>0</v>
      </c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>
        <v>0</v>
      </c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100">
        <f>BC73-DX73</f>
        <v>35500</v>
      </c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L73" s="37"/>
      <c r="FM73" s="37"/>
      <c r="FN73" s="37"/>
      <c r="FO73" s="37"/>
      <c r="FP73" s="37"/>
    </row>
    <row r="74" spans="1:172" s="32" customFormat="1" ht="15.75" customHeight="1">
      <c r="A74" s="126" t="s">
        <v>171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8" t="s">
        <v>197</v>
      </c>
      <c r="AL74" s="129"/>
      <c r="AM74" s="129"/>
      <c r="AN74" s="129"/>
      <c r="AO74" s="129"/>
      <c r="AP74" s="130"/>
      <c r="AQ74" s="127" t="s">
        <v>154</v>
      </c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75">
        <v>39200</v>
      </c>
      <c r="BD74" s="75"/>
      <c r="BE74" s="75"/>
      <c r="BF74" s="75"/>
      <c r="BG74" s="75"/>
      <c r="BH74" s="75"/>
      <c r="BI74" s="75"/>
      <c r="BJ74" s="75"/>
      <c r="BK74" s="99">
        <v>39200</v>
      </c>
      <c r="BL74" s="92"/>
      <c r="BM74" s="92"/>
      <c r="BN74" s="92"/>
      <c r="BO74" s="92"/>
      <c r="BP74" s="92"/>
      <c r="BQ74" s="92"/>
      <c r="BR74" s="92"/>
      <c r="BS74" s="92"/>
      <c r="BT74" s="93"/>
      <c r="BU74" s="99">
        <f>BK74</f>
        <v>39200</v>
      </c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3"/>
      <c r="CH74" s="98">
        <v>0</v>
      </c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105" t="s">
        <v>49</v>
      </c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7"/>
      <c r="DK74" s="99" t="s">
        <v>49</v>
      </c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3"/>
      <c r="DX74" s="99">
        <f t="shared" si="9"/>
        <v>0</v>
      </c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3"/>
      <c r="EK74" s="99">
        <v>0</v>
      </c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3"/>
      <c r="EX74" s="233">
        <f>BU74-CH74</f>
        <v>39200</v>
      </c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5"/>
      <c r="FL74" s="37"/>
      <c r="FM74" s="37"/>
      <c r="FN74" s="37"/>
      <c r="FO74" s="37"/>
      <c r="FP74" s="37"/>
    </row>
    <row r="75" spans="1:172" s="32" customFormat="1" ht="15.75" customHeight="1">
      <c r="A75" s="126" t="s">
        <v>88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8" t="s">
        <v>198</v>
      </c>
      <c r="AL75" s="129"/>
      <c r="AM75" s="129"/>
      <c r="AN75" s="129"/>
      <c r="AO75" s="129"/>
      <c r="AP75" s="130"/>
      <c r="AQ75" s="127" t="s">
        <v>155</v>
      </c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98">
        <v>220300</v>
      </c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>
        <f>BC75</f>
        <v>220300</v>
      </c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>
        <v>0</v>
      </c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103" t="s">
        <v>49</v>
      </c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98" t="s">
        <v>49</v>
      </c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>
        <f t="shared" si="9"/>
        <v>0</v>
      </c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>
        <v>0</v>
      </c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100">
        <f aca="true" t="shared" si="10" ref="EX75:EX88">BC75-DX75</f>
        <v>220300</v>
      </c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L75" s="101"/>
      <c r="FM75" s="101"/>
      <c r="FN75" s="101"/>
      <c r="FO75" s="101"/>
      <c r="FP75" s="101"/>
    </row>
    <row r="76" spans="1:172" s="32" customFormat="1" ht="15.75" customHeight="1">
      <c r="A76" s="126" t="s">
        <v>172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8" t="s">
        <v>177</v>
      </c>
      <c r="AL76" s="129"/>
      <c r="AM76" s="129"/>
      <c r="AN76" s="129"/>
      <c r="AO76" s="129"/>
      <c r="AP76" s="130"/>
      <c r="AQ76" s="127" t="s">
        <v>156</v>
      </c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98">
        <v>208800</v>
      </c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>
        <f>BC76</f>
        <v>208800</v>
      </c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>
        <v>0</v>
      </c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103" t="s">
        <v>49</v>
      </c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98" t="s">
        <v>49</v>
      </c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>
        <f t="shared" si="9"/>
        <v>0</v>
      </c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>
        <v>0</v>
      </c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100">
        <f t="shared" si="10"/>
        <v>208800</v>
      </c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L76" s="101"/>
      <c r="FM76" s="101"/>
      <c r="FN76" s="101"/>
      <c r="FO76" s="101"/>
      <c r="FP76" s="101"/>
    </row>
    <row r="77" spans="1:172" s="32" customFormat="1" ht="15.75" customHeight="1">
      <c r="A77" s="126" t="s">
        <v>86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8" t="s">
        <v>178</v>
      </c>
      <c r="AL77" s="129"/>
      <c r="AM77" s="129"/>
      <c r="AN77" s="129"/>
      <c r="AO77" s="129"/>
      <c r="AP77" s="130"/>
      <c r="AQ77" s="127" t="s">
        <v>157</v>
      </c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98">
        <v>17600</v>
      </c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>
        <f>BC77</f>
        <v>17600</v>
      </c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>
        <v>0</v>
      </c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103" t="s">
        <v>49</v>
      </c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98" t="s">
        <v>49</v>
      </c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>
        <f t="shared" si="9"/>
        <v>0</v>
      </c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>
        <v>0</v>
      </c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100">
        <f t="shared" si="10"/>
        <v>17600</v>
      </c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L77" s="101"/>
      <c r="FM77" s="101"/>
      <c r="FN77" s="101"/>
      <c r="FO77" s="101"/>
      <c r="FP77" s="101"/>
    </row>
    <row r="78" spans="1:172" s="62" customFormat="1" ht="12" customHeight="1" hidden="1">
      <c r="A78" s="376" t="s">
        <v>88</v>
      </c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108" t="s">
        <v>137</v>
      </c>
      <c r="AL78" s="109"/>
      <c r="AM78" s="109"/>
      <c r="AN78" s="109"/>
      <c r="AO78" s="109"/>
      <c r="AP78" s="110"/>
      <c r="AQ78" s="142" t="s">
        <v>140</v>
      </c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18">
        <v>0</v>
      </c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>
        <f aca="true" t="shared" si="11" ref="BU78:BU84">BC78</f>
        <v>0</v>
      </c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>
        <v>0</v>
      </c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 t="s">
        <v>49</v>
      </c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 t="s">
        <v>49</v>
      </c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>
        <f t="shared" si="9"/>
        <v>0</v>
      </c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>
        <v>0</v>
      </c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>
        <f>BC78-DX78</f>
        <v>0</v>
      </c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L78" s="52"/>
      <c r="FM78" s="52"/>
      <c r="FN78" s="52"/>
      <c r="FO78" s="52"/>
      <c r="FP78" s="52"/>
    </row>
    <row r="79" spans="1:172" s="32" customFormat="1" ht="12.75" customHeight="1" hidden="1">
      <c r="A79" s="126" t="s">
        <v>86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08" t="s">
        <v>138</v>
      </c>
      <c r="AL79" s="109"/>
      <c r="AM79" s="109"/>
      <c r="AN79" s="109"/>
      <c r="AO79" s="109"/>
      <c r="AP79" s="42"/>
      <c r="AQ79" s="373" t="s">
        <v>130</v>
      </c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5"/>
      <c r="BC79" s="54"/>
      <c r="BD79" s="54"/>
      <c r="BE79" s="55"/>
      <c r="BF79" s="55"/>
      <c r="BG79" s="55"/>
      <c r="BH79" s="55"/>
      <c r="BI79" s="55"/>
      <c r="BJ79" s="55"/>
      <c r="BK79" s="158">
        <f>701200-701200</f>
        <v>0</v>
      </c>
      <c r="BL79" s="158"/>
      <c r="BM79" s="158"/>
      <c r="BN79" s="158"/>
      <c r="BO79" s="158"/>
      <c r="BP79" s="158"/>
      <c r="BQ79" s="158"/>
      <c r="BR79" s="158"/>
      <c r="BS79" s="158"/>
      <c r="BT79" s="159"/>
      <c r="BU79" s="157">
        <f>BK79</f>
        <v>0</v>
      </c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9"/>
      <c r="CH79" s="157">
        <v>0</v>
      </c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9"/>
      <c r="CX79" s="118" t="s">
        <v>49</v>
      </c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 t="s">
        <v>49</v>
      </c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>
        <f t="shared" si="9"/>
        <v>0</v>
      </c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57">
        <v>0</v>
      </c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9"/>
      <c r="EX79" s="157">
        <f>BK79-DX79</f>
        <v>0</v>
      </c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9"/>
      <c r="FL79" s="37"/>
      <c r="FM79" s="37"/>
      <c r="FN79" s="37"/>
      <c r="FO79" s="37"/>
      <c r="FP79" s="37"/>
    </row>
    <row r="80" spans="1:172" s="32" customFormat="1" ht="15.75" customHeight="1">
      <c r="A80" s="126" t="s">
        <v>90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08" t="s">
        <v>179</v>
      </c>
      <c r="AL80" s="109"/>
      <c r="AM80" s="109"/>
      <c r="AN80" s="109"/>
      <c r="AO80" s="109"/>
      <c r="AP80" s="110"/>
      <c r="AQ80" s="104" t="s">
        <v>158</v>
      </c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3">
        <f>BC81+BC82+BC83+BC84+BC85+BC86</f>
        <v>874300</v>
      </c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>
        <f t="shared" si="11"/>
        <v>874300</v>
      </c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>
        <f>SUM(CH81:CW84)</f>
        <v>13000</v>
      </c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 t="s">
        <v>49</v>
      </c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98" t="s">
        <v>49</v>
      </c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103">
        <f t="shared" si="9"/>
        <v>13000</v>
      </c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>
        <f>SUM(EK81:EW84)</f>
        <v>30100</v>
      </c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>
        <f t="shared" si="10"/>
        <v>861300</v>
      </c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L80" s="101"/>
      <c r="FM80" s="101"/>
      <c r="FN80" s="101"/>
      <c r="FO80" s="101"/>
      <c r="FP80" s="101"/>
    </row>
    <row r="81" spans="1:172" s="32" customFormat="1" ht="15.75" customHeight="1">
      <c r="A81" s="126" t="s">
        <v>89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8" t="s">
        <v>228</v>
      </c>
      <c r="AL81" s="129"/>
      <c r="AM81" s="129"/>
      <c r="AN81" s="129"/>
      <c r="AO81" s="129"/>
      <c r="AP81" s="130"/>
      <c r="AQ81" s="127" t="s">
        <v>159</v>
      </c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98">
        <v>570500</v>
      </c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>
        <f>BC81</f>
        <v>570500</v>
      </c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>
        <v>13000</v>
      </c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103" t="s">
        <v>49</v>
      </c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98" t="s">
        <v>49</v>
      </c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>
        <f aca="true" t="shared" si="12" ref="DX81:DX86">CH81</f>
        <v>13000</v>
      </c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>
        <v>20101.2</v>
      </c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>
        <f t="shared" si="10"/>
        <v>557500</v>
      </c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L81" s="101"/>
      <c r="FM81" s="101"/>
      <c r="FN81" s="101"/>
      <c r="FO81" s="101"/>
      <c r="FP81" s="101"/>
    </row>
    <row r="82" spans="1:172" s="32" customFormat="1" ht="15.75" customHeight="1">
      <c r="A82" s="126" t="s">
        <v>108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8" t="s">
        <v>229</v>
      </c>
      <c r="AL82" s="129"/>
      <c r="AM82" s="129"/>
      <c r="AN82" s="129"/>
      <c r="AO82" s="129"/>
      <c r="AP82" s="130"/>
      <c r="AQ82" s="127" t="s">
        <v>160</v>
      </c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98">
        <v>172300</v>
      </c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>
        <f t="shared" si="11"/>
        <v>172300</v>
      </c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>
        <v>0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03" t="s">
        <v>49</v>
      </c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98" t="s">
        <v>49</v>
      </c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>
        <f t="shared" si="12"/>
        <v>0</v>
      </c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>
        <v>9998.8</v>
      </c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>
        <f t="shared" si="10"/>
        <v>172300</v>
      </c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L82" s="101"/>
      <c r="FM82" s="101"/>
      <c r="FN82" s="101"/>
      <c r="FO82" s="101"/>
      <c r="FP82" s="101"/>
    </row>
    <row r="83" spans="1:172" s="32" customFormat="1" ht="15" customHeight="1">
      <c r="A83" s="126" t="s">
        <v>85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8" t="s">
        <v>230</v>
      </c>
      <c r="AL83" s="129"/>
      <c r="AM83" s="129"/>
      <c r="AN83" s="129"/>
      <c r="AO83" s="129"/>
      <c r="AP83" s="130"/>
      <c r="AQ83" s="127" t="s">
        <v>161</v>
      </c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98">
        <v>72200</v>
      </c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>
        <f t="shared" si="11"/>
        <v>72200</v>
      </c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>
        <v>0</v>
      </c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03" t="s">
        <v>49</v>
      </c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98" t="s">
        <v>49</v>
      </c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>
        <f t="shared" si="12"/>
        <v>0</v>
      </c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>
        <v>0</v>
      </c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>
        <f t="shared" si="10"/>
        <v>72200</v>
      </c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L83" s="101"/>
      <c r="FM83" s="101"/>
      <c r="FN83" s="101"/>
      <c r="FO83" s="101"/>
      <c r="FP83" s="101"/>
    </row>
    <row r="84" spans="1:172" s="32" customFormat="1" ht="15.75" customHeight="1" hidden="1">
      <c r="A84" s="126" t="s">
        <v>112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8" t="s">
        <v>189</v>
      </c>
      <c r="AL84" s="129"/>
      <c r="AM84" s="129"/>
      <c r="AN84" s="129"/>
      <c r="AO84" s="129"/>
      <c r="AP84" s="130"/>
      <c r="AQ84" s="127" t="s">
        <v>162</v>
      </c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98">
        <f>10900-10900</f>
        <v>0</v>
      </c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>
        <f t="shared" si="11"/>
        <v>0</v>
      </c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>
        <f t="shared" si="12"/>
        <v>0</v>
      </c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>
        <v>0</v>
      </c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>
        <f t="shared" si="10"/>
        <v>0</v>
      </c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L84" s="101"/>
      <c r="FM84" s="101"/>
      <c r="FN84" s="101"/>
      <c r="FO84" s="101"/>
      <c r="FP84" s="101"/>
    </row>
    <row r="85" spans="1:172" s="39" customFormat="1" ht="15.75" customHeight="1" hidden="1">
      <c r="A85" s="126" t="s">
        <v>88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8" t="s">
        <v>190</v>
      </c>
      <c r="AL85" s="129"/>
      <c r="AM85" s="129"/>
      <c r="AN85" s="129"/>
      <c r="AO85" s="129"/>
      <c r="AP85" s="130"/>
      <c r="AQ85" s="127" t="s">
        <v>187</v>
      </c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98">
        <f>59300-59300</f>
        <v>0</v>
      </c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>
        <f>BC85</f>
        <v>0</v>
      </c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>
        <f t="shared" si="12"/>
        <v>0</v>
      </c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>
        <v>0</v>
      </c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100">
        <f>BC85-DX85</f>
        <v>0</v>
      </c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L85" s="120"/>
      <c r="FM85" s="120"/>
      <c r="FN85" s="120"/>
      <c r="FO85" s="120"/>
      <c r="FP85" s="120"/>
    </row>
    <row r="86" spans="1:172" s="32" customFormat="1" ht="15.75" customHeight="1">
      <c r="A86" s="126" t="s">
        <v>88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8" t="s">
        <v>231</v>
      </c>
      <c r="AL86" s="129"/>
      <c r="AM86" s="129"/>
      <c r="AN86" s="129"/>
      <c r="AO86" s="129"/>
      <c r="AP86" s="130"/>
      <c r="AQ86" s="127" t="s">
        <v>187</v>
      </c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98">
        <v>59300</v>
      </c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>
        <f>BC86</f>
        <v>59300</v>
      </c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>
        <v>0</v>
      </c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103" t="s">
        <v>49</v>
      </c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98" t="s">
        <v>49</v>
      </c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>
        <f t="shared" si="12"/>
        <v>0</v>
      </c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>
        <v>0</v>
      </c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100">
        <f>BC86-DX86</f>
        <v>59300</v>
      </c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L86" s="101"/>
      <c r="FM86" s="101"/>
      <c r="FN86" s="101"/>
      <c r="FO86" s="101"/>
      <c r="FP86" s="101"/>
    </row>
    <row r="87" spans="1:172" s="32" customFormat="1" ht="21.75" customHeight="1">
      <c r="A87" s="111" t="s">
        <v>107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08" t="s">
        <v>232</v>
      </c>
      <c r="AL87" s="109"/>
      <c r="AM87" s="109"/>
      <c r="AN87" s="109"/>
      <c r="AO87" s="109"/>
      <c r="AP87" s="110"/>
      <c r="AQ87" s="104" t="s">
        <v>163</v>
      </c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3">
        <f>5734200</f>
        <v>5734200</v>
      </c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98">
        <f aca="true" t="shared" si="13" ref="BU87:BU95">BC87</f>
        <v>5734200</v>
      </c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103">
        <v>478341.21</v>
      </c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5" t="s">
        <v>49</v>
      </c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7"/>
      <c r="DK87" s="105" t="s">
        <v>49</v>
      </c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7"/>
      <c r="DX87" s="103">
        <f>CH87</f>
        <v>478341.21</v>
      </c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>
        <v>0</v>
      </c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>
        <f t="shared" si="10"/>
        <v>5255858.79</v>
      </c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L87" s="41"/>
      <c r="FM87" s="41"/>
      <c r="FN87" s="41"/>
      <c r="FO87" s="41"/>
      <c r="FP87" s="41"/>
    </row>
    <row r="88" spans="1:172" s="51" customFormat="1" ht="21.75" customHeight="1">
      <c r="A88" s="111" t="s">
        <v>107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08" t="s">
        <v>122</v>
      </c>
      <c r="AL88" s="109"/>
      <c r="AM88" s="109"/>
      <c r="AN88" s="109"/>
      <c r="AO88" s="109"/>
      <c r="AP88" s="110"/>
      <c r="AQ88" s="104" t="s">
        <v>164</v>
      </c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3">
        <v>2444700</v>
      </c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98">
        <f t="shared" si="13"/>
        <v>2444700</v>
      </c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103">
        <v>186438</v>
      </c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5" t="s">
        <v>49</v>
      </c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7"/>
      <c r="DK88" s="105" t="s">
        <v>49</v>
      </c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7"/>
      <c r="DX88" s="103">
        <f>CH88</f>
        <v>186438</v>
      </c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>
        <v>0</v>
      </c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>
        <f t="shared" si="10"/>
        <v>2258262</v>
      </c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L88" s="53"/>
      <c r="FM88" s="53"/>
      <c r="FN88" s="53"/>
      <c r="FO88" s="53"/>
      <c r="FP88" s="53"/>
    </row>
    <row r="89" spans="1:192" s="32" customFormat="1" ht="15.75" customHeight="1">
      <c r="A89" s="126" t="s">
        <v>111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08" t="s">
        <v>116</v>
      </c>
      <c r="AL89" s="109"/>
      <c r="AM89" s="109"/>
      <c r="AN89" s="109"/>
      <c r="AO89" s="109"/>
      <c r="AP89" s="110"/>
      <c r="AQ89" s="146" t="s">
        <v>173</v>
      </c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8"/>
      <c r="BC89" s="103">
        <v>159500</v>
      </c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98">
        <f t="shared" si="13"/>
        <v>159500</v>
      </c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103">
        <v>0</v>
      </c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 t="s">
        <v>49</v>
      </c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 t="s">
        <v>49</v>
      </c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>
        <f>CH89</f>
        <v>0</v>
      </c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>
        <v>0</v>
      </c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>
        <f aca="true" t="shared" si="14" ref="EX89:EX95">BC89-DX89</f>
        <v>159500</v>
      </c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L89" s="37"/>
      <c r="FM89" s="37"/>
      <c r="FN89" s="37"/>
      <c r="FO89" s="37"/>
      <c r="FP89" s="37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</row>
    <row r="90" spans="1:192" s="32" customFormat="1" ht="15.75" customHeight="1">
      <c r="A90" s="126" t="s">
        <v>88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08" t="s">
        <v>233</v>
      </c>
      <c r="AL90" s="109"/>
      <c r="AM90" s="109"/>
      <c r="AN90" s="109"/>
      <c r="AO90" s="109"/>
      <c r="AP90" s="110"/>
      <c r="AQ90" s="146" t="s">
        <v>174</v>
      </c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8"/>
      <c r="BC90" s="103">
        <v>2200</v>
      </c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98">
        <f t="shared" si="13"/>
        <v>2200</v>
      </c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103">
        <v>0</v>
      </c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 t="s">
        <v>49</v>
      </c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 t="s">
        <v>49</v>
      </c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>
        <f aca="true" t="shared" si="15" ref="DX90:DX96">CH90</f>
        <v>0</v>
      </c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>
        <v>0</v>
      </c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>
        <f t="shared" si="14"/>
        <v>2200</v>
      </c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L90" s="37"/>
      <c r="FM90" s="37"/>
      <c r="FN90" s="37"/>
      <c r="FO90" s="37"/>
      <c r="FP90" s="37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</row>
    <row r="91" spans="1:192" s="32" customFormat="1" ht="15.75" customHeight="1">
      <c r="A91" s="126" t="s">
        <v>111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08" t="s">
        <v>180</v>
      </c>
      <c r="AL91" s="109"/>
      <c r="AM91" s="109"/>
      <c r="AN91" s="109"/>
      <c r="AO91" s="109"/>
      <c r="AP91" s="110"/>
      <c r="AQ91" s="104" t="s">
        <v>165</v>
      </c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3">
        <v>9006400</v>
      </c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98">
        <f t="shared" si="13"/>
        <v>9006400</v>
      </c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103">
        <v>697277</v>
      </c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5" t="s">
        <v>49</v>
      </c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7"/>
      <c r="DK91" s="103" t="s">
        <v>49</v>
      </c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2"/>
      <c r="DX91" s="105">
        <f t="shared" si="15"/>
        <v>697277</v>
      </c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7"/>
      <c r="EK91" s="103">
        <v>7923</v>
      </c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>
        <f t="shared" si="14"/>
        <v>8309123</v>
      </c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L91" s="37"/>
      <c r="FM91" s="37"/>
      <c r="FN91" s="37"/>
      <c r="FO91" s="37"/>
      <c r="FP91" s="37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</row>
    <row r="92" spans="1:192" s="39" customFormat="1" ht="15.75" customHeight="1">
      <c r="A92" s="145" t="s">
        <v>88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08" t="s">
        <v>181</v>
      </c>
      <c r="AL92" s="109"/>
      <c r="AM92" s="109"/>
      <c r="AN92" s="109"/>
      <c r="AO92" s="109"/>
      <c r="AP92" s="110"/>
      <c r="AQ92" s="144" t="s">
        <v>166</v>
      </c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56">
        <v>785600</v>
      </c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98">
        <f t="shared" si="13"/>
        <v>785600</v>
      </c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156">
        <v>79675.92</v>
      </c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 t="s">
        <v>49</v>
      </c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 t="s">
        <v>49</v>
      </c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>
        <f t="shared" si="15"/>
        <v>79675.92</v>
      </c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>
        <v>24.08</v>
      </c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>
        <f t="shared" si="14"/>
        <v>705924.08</v>
      </c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L92" s="38"/>
      <c r="FM92" s="38"/>
      <c r="FN92" s="38"/>
      <c r="FO92" s="38"/>
      <c r="FP92" s="38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</row>
    <row r="93" spans="1:192" s="39" customFormat="1" ht="15.75" customHeight="1">
      <c r="A93" s="145" t="s">
        <v>88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08" t="s">
        <v>182</v>
      </c>
      <c r="AL93" s="109"/>
      <c r="AM93" s="109"/>
      <c r="AN93" s="109"/>
      <c r="AO93" s="109"/>
      <c r="AP93" s="110"/>
      <c r="AQ93" s="144" t="s">
        <v>167</v>
      </c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56">
        <v>43500</v>
      </c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98">
        <f t="shared" si="13"/>
        <v>43500</v>
      </c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156">
        <v>0</v>
      </c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 t="s">
        <v>49</v>
      </c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 t="s">
        <v>49</v>
      </c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>
        <f t="shared" si="15"/>
        <v>0</v>
      </c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>
        <v>0</v>
      </c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>
        <f t="shared" si="14"/>
        <v>43500</v>
      </c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L93" s="38"/>
      <c r="FM93" s="38"/>
      <c r="FN93" s="38"/>
      <c r="FO93" s="38"/>
      <c r="FP93" s="38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</row>
    <row r="94" spans="1:192" s="32" customFormat="1" ht="15.75" customHeight="1">
      <c r="A94" s="126" t="s">
        <v>111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43" t="s">
        <v>183</v>
      </c>
      <c r="AL94" s="143"/>
      <c r="AM94" s="143"/>
      <c r="AN94" s="143"/>
      <c r="AO94" s="143"/>
      <c r="AP94" s="143"/>
      <c r="AQ94" s="144" t="s">
        <v>168</v>
      </c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03">
        <v>2062400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98">
        <f t="shared" si="13"/>
        <v>2062400</v>
      </c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103">
        <v>0</v>
      </c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5" t="s">
        <v>49</v>
      </c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7"/>
      <c r="DK94" s="103" t="s">
        <v>49</v>
      </c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2"/>
      <c r="DX94" s="105">
        <f t="shared" si="15"/>
        <v>0</v>
      </c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7"/>
      <c r="EK94" s="103">
        <v>0</v>
      </c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>
        <f t="shared" si="14"/>
        <v>2062400</v>
      </c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L94" s="37"/>
      <c r="FM94" s="37"/>
      <c r="FN94" s="37"/>
      <c r="FO94" s="37"/>
      <c r="FP94" s="37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</row>
    <row r="95" spans="1:192" s="32" customFormat="1" ht="15.75" customHeight="1">
      <c r="A95" s="126" t="s">
        <v>111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43" t="s">
        <v>131</v>
      </c>
      <c r="AL95" s="143"/>
      <c r="AM95" s="143"/>
      <c r="AN95" s="143"/>
      <c r="AO95" s="143"/>
      <c r="AP95" s="143"/>
      <c r="AQ95" s="144" t="s">
        <v>169</v>
      </c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03">
        <v>120000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98">
        <f t="shared" si="13"/>
        <v>120000</v>
      </c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103">
        <v>0</v>
      </c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5" t="s">
        <v>49</v>
      </c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7"/>
      <c r="DK95" s="103" t="s">
        <v>49</v>
      </c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2"/>
      <c r="DX95" s="105">
        <f t="shared" si="15"/>
        <v>0</v>
      </c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7"/>
      <c r="EK95" s="103">
        <v>0</v>
      </c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>
        <f t="shared" si="14"/>
        <v>120000</v>
      </c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L95" s="37"/>
      <c r="FM95" s="37"/>
      <c r="FN95" s="37"/>
      <c r="FO95" s="37"/>
      <c r="FP95" s="37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</row>
    <row r="96" spans="1:166" ht="25.5" customHeight="1" thickBot="1">
      <c r="A96" s="381" t="s">
        <v>87</v>
      </c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0" t="s">
        <v>132</v>
      </c>
      <c r="AL96" s="380"/>
      <c r="AM96" s="380"/>
      <c r="AN96" s="380"/>
      <c r="AO96" s="380"/>
      <c r="AP96" s="380"/>
      <c r="AQ96" s="380" t="s">
        <v>34</v>
      </c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155" t="s">
        <v>34</v>
      </c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4" t="s">
        <v>34</v>
      </c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>
        <f>CF19-CH46</f>
        <v>-7499101.090000002</v>
      </c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 t="s">
        <v>49</v>
      </c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 t="s">
        <v>49</v>
      </c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>
        <f t="shared" si="15"/>
        <v>-7499101.090000002</v>
      </c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 t="s">
        <v>34</v>
      </c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 t="s">
        <v>34</v>
      </c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</row>
    <row r="97" spans="1:166" ht="25.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</row>
    <row r="98" spans="1:166" ht="18" customHeight="1">
      <c r="A98" s="372" t="s">
        <v>32</v>
      </c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2"/>
      <c r="CH98" s="372"/>
      <c r="CI98" s="372"/>
      <c r="CJ98" s="372"/>
      <c r="CK98" s="372"/>
      <c r="CL98" s="372"/>
      <c r="CM98" s="372"/>
      <c r="CN98" s="372"/>
      <c r="CO98" s="372"/>
      <c r="CP98" s="372"/>
      <c r="CQ98" s="372"/>
      <c r="CR98" s="372"/>
      <c r="CS98" s="372"/>
      <c r="CT98" s="372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  <c r="DU98" s="372"/>
      <c r="DV98" s="372"/>
      <c r="DW98" s="372"/>
      <c r="DX98" s="372"/>
      <c r="DY98" s="372"/>
      <c r="DZ98" s="372"/>
      <c r="EA98" s="372"/>
      <c r="EB98" s="372"/>
      <c r="EC98" s="372"/>
      <c r="ED98" s="372"/>
      <c r="EE98" s="372"/>
      <c r="EF98" s="372"/>
      <c r="EG98" s="372"/>
      <c r="EH98" s="372"/>
      <c r="EI98" s="372"/>
      <c r="EJ98" s="372"/>
      <c r="EK98" s="372"/>
      <c r="EL98" s="372"/>
      <c r="EM98" s="372"/>
      <c r="EN98" s="372"/>
      <c r="EO98" s="372"/>
      <c r="EP98" s="372"/>
      <c r="EQ98" s="372"/>
      <c r="ER98" s="372"/>
      <c r="ES98" s="372"/>
      <c r="ET98" s="372"/>
      <c r="EU98" s="372"/>
      <c r="EV98" s="372"/>
      <c r="EW98" s="372"/>
      <c r="EX98" s="372"/>
      <c r="EY98" s="372"/>
      <c r="EZ98" s="372"/>
      <c r="FA98" s="372"/>
      <c r="FB98" s="372"/>
      <c r="FC98" s="372"/>
      <c r="FD98" s="372"/>
      <c r="FE98" s="372"/>
      <c r="FF98" s="372"/>
      <c r="FG98" s="372"/>
      <c r="FH98" s="372"/>
      <c r="FI98" s="372"/>
      <c r="FJ98" s="372"/>
    </row>
    <row r="99" spans="1:166" ht="11.25" customHeight="1">
      <c r="A99" s="168" t="s">
        <v>7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70"/>
      <c r="AP99" s="168" t="s">
        <v>15</v>
      </c>
      <c r="AQ99" s="169"/>
      <c r="AR99" s="169"/>
      <c r="AS99" s="169"/>
      <c r="AT99" s="169"/>
      <c r="AU99" s="170"/>
      <c r="AV99" s="168" t="s">
        <v>55</v>
      </c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70"/>
      <c r="BL99" s="168" t="s">
        <v>58</v>
      </c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70"/>
      <c r="CF99" s="174" t="s">
        <v>16</v>
      </c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6"/>
      <c r="ET99" s="167" t="s">
        <v>20</v>
      </c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67"/>
      <c r="FH99" s="167"/>
      <c r="FI99" s="167"/>
      <c r="FJ99" s="167"/>
    </row>
    <row r="100" spans="1:166" ht="69.75" customHeight="1">
      <c r="A100" s="171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3"/>
      <c r="AP100" s="171"/>
      <c r="AQ100" s="172"/>
      <c r="AR100" s="172"/>
      <c r="AS100" s="172"/>
      <c r="AT100" s="172"/>
      <c r="AU100" s="173"/>
      <c r="AV100" s="171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3"/>
      <c r="BL100" s="171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3"/>
      <c r="CF100" s="337" t="s">
        <v>59</v>
      </c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8"/>
      <c r="CW100" s="174" t="s">
        <v>17</v>
      </c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6"/>
      <c r="DN100" s="174" t="s">
        <v>18</v>
      </c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6"/>
      <c r="EE100" s="174" t="s">
        <v>19</v>
      </c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6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</row>
    <row r="101" spans="1:166" ht="12" thickBot="1">
      <c r="A101" s="164">
        <v>1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6"/>
      <c r="AP101" s="164">
        <v>2</v>
      </c>
      <c r="AQ101" s="165"/>
      <c r="AR101" s="165"/>
      <c r="AS101" s="165"/>
      <c r="AT101" s="165"/>
      <c r="AU101" s="166"/>
      <c r="AV101" s="164">
        <v>3</v>
      </c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6"/>
      <c r="BL101" s="164">
        <v>4</v>
      </c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6"/>
      <c r="CF101" s="164">
        <v>5</v>
      </c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6"/>
      <c r="CW101" s="164">
        <v>6</v>
      </c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6"/>
      <c r="DN101" s="164">
        <v>7</v>
      </c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6"/>
      <c r="EE101" s="164">
        <v>8</v>
      </c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6"/>
      <c r="ET101" s="261">
        <v>9</v>
      </c>
      <c r="EU101" s="261"/>
      <c r="EV101" s="261"/>
      <c r="EW101" s="261"/>
      <c r="EX101" s="261"/>
      <c r="EY101" s="261"/>
      <c r="EZ101" s="261"/>
      <c r="FA101" s="261"/>
      <c r="FB101" s="261"/>
      <c r="FC101" s="261"/>
      <c r="FD101" s="261"/>
      <c r="FE101" s="261"/>
      <c r="FF101" s="261"/>
      <c r="FG101" s="261"/>
      <c r="FH101" s="261"/>
      <c r="FI101" s="261"/>
      <c r="FJ101" s="261"/>
    </row>
    <row r="102" spans="1:166" ht="23.25" customHeight="1">
      <c r="A102" s="229" t="s">
        <v>21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2" t="s">
        <v>24</v>
      </c>
      <c r="AQ102" s="226" t="s">
        <v>24</v>
      </c>
      <c r="AR102" s="227"/>
      <c r="AS102" s="227"/>
      <c r="AT102" s="227"/>
      <c r="AU102" s="228"/>
      <c r="AV102" s="222" t="s">
        <v>34</v>
      </c>
      <c r="AW102" s="222"/>
      <c r="AX102" s="222"/>
      <c r="AY102" s="222"/>
      <c r="AZ102" s="222"/>
      <c r="BA102" s="222"/>
      <c r="BB102" s="222"/>
      <c r="BC102" s="222"/>
      <c r="BD102" s="222"/>
      <c r="BE102" s="223"/>
      <c r="BF102" s="224"/>
      <c r="BG102" s="224"/>
      <c r="BH102" s="224"/>
      <c r="BI102" s="224"/>
      <c r="BJ102" s="224"/>
      <c r="BK102" s="225"/>
      <c r="BL102" s="163" t="s">
        <v>49</v>
      </c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>
        <f>SUM(CF116)</f>
        <v>7499101.090000002</v>
      </c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 t="s">
        <v>49</v>
      </c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 t="s">
        <v>49</v>
      </c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>
        <f>SUM(CF102)</f>
        <v>7499101.090000002</v>
      </c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 t="s">
        <v>49</v>
      </c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91"/>
    </row>
    <row r="103" spans="1:166" ht="12.75" customHeight="1">
      <c r="A103" s="218" t="s">
        <v>14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3"/>
      <c r="AQ103" s="220"/>
      <c r="AR103" s="221"/>
      <c r="AS103" s="221"/>
      <c r="AT103" s="221"/>
      <c r="AU103" s="221"/>
      <c r="AV103" s="231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179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/>
      <c r="CF103" s="179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79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79"/>
      <c r="DO103" s="180"/>
      <c r="DP103" s="180"/>
      <c r="DQ103" s="180"/>
      <c r="DR103" s="180"/>
      <c r="DS103" s="180"/>
      <c r="DT103" s="180"/>
      <c r="DU103" s="180"/>
      <c r="DV103" s="180"/>
      <c r="DW103" s="180"/>
      <c r="DX103" s="180"/>
      <c r="DY103" s="180"/>
      <c r="DZ103" s="180"/>
      <c r="EA103" s="180"/>
      <c r="EB103" s="180"/>
      <c r="EC103" s="180"/>
      <c r="ED103" s="180"/>
      <c r="EE103" s="179"/>
      <c r="EF103" s="180"/>
      <c r="EG103" s="180"/>
      <c r="EH103" s="180"/>
      <c r="EI103" s="180"/>
      <c r="EJ103" s="180"/>
      <c r="EK103" s="180"/>
      <c r="EL103" s="180"/>
      <c r="EM103" s="180"/>
      <c r="EN103" s="180"/>
      <c r="EO103" s="180"/>
      <c r="EP103" s="180"/>
      <c r="EQ103" s="180"/>
      <c r="ER103" s="180"/>
      <c r="ES103" s="180"/>
      <c r="ET103" s="179"/>
      <c r="EU103" s="180"/>
      <c r="EV103" s="180"/>
      <c r="EW103" s="180"/>
      <c r="EX103" s="180"/>
      <c r="EY103" s="180"/>
      <c r="EZ103" s="180"/>
      <c r="FA103" s="180"/>
      <c r="FB103" s="180"/>
      <c r="FC103" s="180"/>
      <c r="FD103" s="180"/>
      <c r="FE103" s="180"/>
      <c r="FF103" s="180"/>
      <c r="FG103" s="180"/>
      <c r="FH103" s="180"/>
      <c r="FI103" s="180"/>
      <c r="FJ103" s="183"/>
    </row>
    <row r="104" spans="1:166" ht="24" customHeight="1">
      <c r="A104" s="383" t="s">
        <v>26</v>
      </c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6" t="s">
        <v>25</v>
      </c>
      <c r="AQ104" s="197" t="s">
        <v>25</v>
      </c>
      <c r="AR104" s="210"/>
      <c r="AS104" s="210"/>
      <c r="AT104" s="210"/>
      <c r="AU104" s="211"/>
      <c r="AV104" s="197" t="s">
        <v>34</v>
      </c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9"/>
      <c r="BL104" s="181" t="s">
        <v>49</v>
      </c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 t="s">
        <v>49</v>
      </c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 t="s">
        <v>49</v>
      </c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 t="s">
        <v>49</v>
      </c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 t="s">
        <v>49</v>
      </c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 t="s">
        <v>49</v>
      </c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2"/>
    </row>
    <row r="105" spans="1:166" ht="12.75" customHeight="1">
      <c r="A105" s="213" t="s">
        <v>27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13"/>
      <c r="AQ105" s="204"/>
      <c r="AR105" s="205"/>
      <c r="AS105" s="205"/>
      <c r="AT105" s="205"/>
      <c r="AU105" s="205"/>
      <c r="AV105" s="204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189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190"/>
      <c r="CA105" s="190"/>
      <c r="CB105" s="190"/>
      <c r="CC105" s="190"/>
      <c r="CD105" s="190"/>
      <c r="CE105" s="190"/>
      <c r="CF105" s="189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89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89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89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89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0"/>
      <c r="FJ105" s="193"/>
    </row>
    <row r="106" spans="1:166" ht="4.5" customHeight="1">
      <c r="A106" s="215" t="s">
        <v>49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7"/>
      <c r="AP106" s="28"/>
      <c r="AQ106" s="197" t="s">
        <v>25</v>
      </c>
      <c r="AR106" s="210"/>
      <c r="AS106" s="210"/>
      <c r="AT106" s="210"/>
      <c r="AU106" s="211"/>
      <c r="AV106" s="197" t="s">
        <v>49</v>
      </c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9"/>
      <c r="BL106" s="186" t="s">
        <v>49</v>
      </c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8"/>
      <c r="CF106" s="186" t="s">
        <v>49</v>
      </c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8"/>
      <c r="CW106" s="186" t="s">
        <v>49</v>
      </c>
      <c r="CX106" s="187"/>
      <c r="CY106" s="187"/>
      <c r="CZ106" s="187"/>
      <c r="DA106" s="187"/>
      <c r="DB106" s="187"/>
      <c r="DC106" s="187"/>
      <c r="DD106" s="187"/>
      <c r="DE106" s="187"/>
      <c r="DF106" s="187"/>
      <c r="DG106" s="187"/>
      <c r="DH106" s="187"/>
      <c r="DI106" s="187"/>
      <c r="DJ106" s="187"/>
      <c r="DK106" s="187"/>
      <c r="DL106" s="187"/>
      <c r="DM106" s="188"/>
      <c r="DN106" s="186" t="s">
        <v>49</v>
      </c>
      <c r="DO106" s="187"/>
      <c r="DP106" s="187"/>
      <c r="DQ106" s="187"/>
      <c r="DR106" s="187"/>
      <c r="DS106" s="187"/>
      <c r="DT106" s="187"/>
      <c r="DU106" s="187"/>
      <c r="DV106" s="187"/>
      <c r="DW106" s="187"/>
      <c r="DX106" s="187"/>
      <c r="DY106" s="187"/>
      <c r="DZ106" s="187"/>
      <c r="EA106" s="187"/>
      <c r="EB106" s="187"/>
      <c r="EC106" s="187"/>
      <c r="ED106" s="188"/>
      <c r="EE106" s="186" t="s">
        <v>49</v>
      </c>
      <c r="EF106" s="187"/>
      <c r="EG106" s="187"/>
      <c r="EH106" s="187"/>
      <c r="EI106" s="187"/>
      <c r="EJ106" s="187"/>
      <c r="EK106" s="187"/>
      <c r="EL106" s="187"/>
      <c r="EM106" s="187"/>
      <c r="EN106" s="187"/>
      <c r="EO106" s="187"/>
      <c r="EP106" s="187"/>
      <c r="EQ106" s="187"/>
      <c r="ER106" s="187"/>
      <c r="ES106" s="188"/>
      <c r="ET106" s="186" t="s">
        <v>49</v>
      </c>
      <c r="EU106" s="187"/>
      <c r="EV106" s="187"/>
      <c r="EW106" s="187"/>
      <c r="EX106" s="187"/>
      <c r="EY106" s="187"/>
      <c r="EZ106" s="187"/>
      <c r="FA106" s="187"/>
      <c r="FB106" s="187"/>
      <c r="FC106" s="187"/>
      <c r="FD106" s="187"/>
      <c r="FE106" s="187"/>
      <c r="FF106" s="187"/>
      <c r="FG106" s="187"/>
      <c r="FH106" s="187"/>
      <c r="FI106" s="187"/>
      <c r="FJ106" s="192"/>
    </row>
    <row r="107" spans="1:166" ht="4.5" customHeight="1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0"/>
      <c r="AP107" s="212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1"/>
      <c r="BF107" s="202"/>
      <c r="BG107" s="202"/>
      <c r="BH107" s="202"/>
      <c r="BI107" s="202"/>
      <c r="BJ107" s="202"/>
      <c r="BK107" s="203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85"/>
    </row>
    <row r="108" spans="1:166" ht="4.5" customHeight="1">
      <c r="A108" s="206" t="s">
        <v>49</v>
      </c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6"/>
      <c r="AQ108" s="201" t="s">
        <v>49</v>
      </c>
      <c r="AR108" s="202"/>
      <c r="AS108" s="202"/>
      <c r="AT108" s="202"/>
      <c r="AU108" s="203"/>
      <c r="AV108" s="200" t="s">
        <v>49</v>
      </c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177" t="s">
        <v>49</v>
      </c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 t="s">
        <v>49</v>
      </c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 t="s">
        <v>49</v>
      </c>
      <c r="CX108" s="177"/>
      <c r="CY108" s="177"/>
      <c r="CZ108" s="177"/>
      <c r="DA108" s="177"/>
      <c r="DB108" s="177"/>
      <c r="DC108" s="177"/>
      <c r="DD108" s="177"/>
      <c r="DE108" s="177"/>
      <c r="DF108" s="177"/>
      <c r="DG108" s="177"/>
      <c r="DH108" s="177"/>
      <c r="DI108" s="177"/>
      <c r="DJ108" s="177"/>
      <c r="DK108" s="177"/>
      <c r="DL108" s="177"/>
      <c r="DM108" s="177"/>
      <c r="DN108" s="177" t="s">
        <v>49</v>
      </c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 t="s">
        <v>49</v>
      </c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 t="s">
        <v>49</v>
      </c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8"/>
    </row>
    <row r="109" spans="1:166" ht="4.5" customHeight="1">
      <c r="A109" s="206" t="s">
        <v>49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6"/>
      <c r="AQ109" s="201" t="s">
        <v>49</v>
      </c>
      <c r="AR109" s="202"/>
      <c r="AS109" s="202"/>
      <c r="AT109" s="202"/>
      <c r="AU109" s="203"/>
      <c r="AV109" s="200" t="s">
        <v>49</v>
      </c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177" t="s">
        <v>49</v>
      </c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 t="s">
        <v>49</v>
      </c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 t="s">
        <v>49</v>
      </c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 t="s">
        <v>49</v>
      </c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 t="s">
        <v>49</v>
      </c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 t="s">
        <v>49</v>
      </c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8"/>
    </row>
    <row r="110" spans="1:166" ht="4.5" customHeight="1">
      <c r="A110" s="206" t="s">
        <v>49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6"/>
      <c r="AQ110" s="201" t="s">
        <v>49</v>
      </c>
      <c r="AR110" s="202"/>
      <c r="AS110" s="202"/>
      <c r="AT110" s="202"/>
      <c r="AU110" s="203"/>
      <c r="AV110" s="200" t="s">
        <v>49</v>
      </c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177" t="s">
        <v>49</v>
      </c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 t="s">
        <v>49</v>
      </c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 t="s">
        <v>49</v>
      </c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 t="s">
        <v>49</v>
      </c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 t="s">
        <v>49</v>
      </c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 t="s">
        <v>49</v>
      </c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8"/>
    </row>
    <row r="111" spans="1:166" ht="16.5" customHeight="1">
      <c r="A111" s="370" t="s">
        <v>28</v>
      </c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6" t="s">
        <v>29</v>
      </c>
      <c r="AQ111" s="201" t="s">
        <v>29</v>
      </c>
      <c r="AR111" s="202"/>
      <c r="AS111" s="202"/>
      <c r="AT111" s="202"/>
      <c r="AU111" s="203"/>
      <c r="AV111" s="200" t="s">
        <v>34</v>
      </c>
      <c r="AW111" s="200"/>
      <c r="AX111" s="200"/>
      <c r="AY111" s="200"/>
      <c r="AZ111" s="200"/>
      <c r="BA111" s="200"/>
      <c r="BB111" s="200"/>
      <c r="BC111" s="200"/>
      <c r="BD111" s="200"/>
      <c r="BE111" s="201"/>
      <c r="BF111" s="202"/>
      <c r="BG111" s="202"/>
      <c r="BH111" s="202"/>
      <c r="BI111" s="202"/>
      <c r="BJ111" s="202"/>
      <c r="BK111" s="203"/>
      <c r="BL111" s="177" t="s">
        <v>49</v>
      </c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 t="s">
        <v>49</v>
      </c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 t="s">
        <v>49</v>
      </c>
      <c r="CX111" s="177"/>
      <c r="CY111" s="177"/>
      <c r="CZ111" s="177"/>
      <c r="DA111" s="177"/>
      <c r="DB111" s="177"/>
      <c r="DC111" s="177"/>
      <c r="DD111" s="177"/>
      <c r="DE111" s="177"/>
      <c r="DF111" s="177"/>
      <c r="DG111" s="177"/>
      <c r="DH111" s="177"/>
      <c r="DI111" s="177"/>
      <c r="DJ111" s="177"/>
      <c r="DK111" s="177"/>
      <c r="DL111" s="177"/>
      <c r="DM111" s="177"/>
      <c r="DN111" s="177" t="s">
        <v>49</v>
      </c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 t="s">
        <v>49</v>
      </c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 t="s">
        <v>49</v>
      </c>
      <c r="EU111" s="177"/>
      <c r="EV111" s="177"/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7"/>
      <c r="FH111" s="177"/>
      <c r="FI111" s="177"/>
      <c r="FJ111" s="178"/>
    </row>
    <row r="112" spans="1:166" ht="12.75" customHeight="1">
      <c r="A112" s="206" t="s">
        <v>27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6"/>
      <c r="AQ112" s="201"/>
      <c r="AR112" s="202"/>
      <c r="AS112" s="202"/>
      <c r="AT112" s="202"/>
      <c r="AU112" s="203"/>
      <c r="AV112" s="200" t="s">
        <v>49</v>
      </c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177" t="s">
        <v>49</v>
      </c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 t="s">
        <v>49</v>
      </c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 t="s">
        <v>49</v>
      </c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 t="s">
        <v>49</v>
      </c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 t="s">
        <v>49</v>
      </c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 t="s">
        <v>49</v>
      </c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7"/>
      <c r="FH112" s="177"/>
      <c r="FI112" s="177"/>
      <c r="FJ112" s="178"/>
    </row>
    <row r="113" spans="1:166" ht="15" customHeight="1">
      <c r="A113" s="208" t="s">
        <v>33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6" t="s">
        <v>30</v>
      </c>
      <c r="AQ113" s="201" t="s">
        <v>30</v>
      </c>
      <c r="AR113" s="202"/>
      <c r="AS113" s="202"/>
      <c r="AT113" s="202"/>
      <c r="AU113" s="203"/>
      <c r="AV113" s="200" t="s">
        <v>49</v>
      </c>
      <c r="AW113" s="200"/>
      <c r="AX113" s="200"/>
      <c r="AY113" s="200"/>
      <c r="AZ113" s="200"/>
      <c r="BA113" s="200"/>
      <c r="BB113" s="200"/>
      <c r="BC113" s="200"/>
      <c r="BD113" s="200"/>
      <c r="BE113" s="201"/>
      <c r="BF113" s="202"/>
      <c r="BG113" s="202"/>
      <c r="BH113" s="202"/>
      <c r="BI113" s="202"/>
      <c r="BJ113" s="202"/>
      <c r="BK113" s="203"/>
      <c r="BL113" s="184" t="s">
        <v>49</v>
      </c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 t="s">
        <v>34</v>
      </c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 t="s">
        <v>49</v>
      </c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 t="s">
        <v>49</v>
      </c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 t="s">
        <v>49</v>
      </c>
      <c r="EF113" s="184"/>
      <c r="EG113" s="184"/>
      <c r="EH113" s="184"/>
      <c r="EI113" s="184"/>
      <c r="EJ113" s="184"/>
      <c r="EK113" s="184"/>
      <c r="EL113" s="184"/>
      <c r="EM113" s="184"/>
      <c r="EN113" s="184"/>
      <c r="EO113" s="184"/>
      <c r="EP113" s="184"/>
      <c r="EQ113" s="184"/>
      <c r="ER113" s="184"/>
      <c r="ES113" s="184"/>
      <c r="ET113" s="184" t="s">
        <v>49</v>
      </c>
      <c r="EU113" s="184"/>
      <c r="EV113" s="184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184"/>
      <c r="FI113" s="184"/>
      <c r="FJ113" s="185"/>
    </row>
    <row r="114" spans="1:166" ht="16.5" customHeight="1">
      <c r="A114" s="370" t="s">
        <v>95</v>
      </c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20" t="s">
        <v>35</v>
      </c>
      <c r="AQ114" s="201" t="s">
        <v>35</v>
      </c>
      <c r="AR114" s="202"/>
      <c r="AS114" s="202"/>
      <c r="AT114" s="202"/>
      <c r="AU114" s="203"/>
      <c r="AV114" s="200" t="s">
        <v>49</v>
      </c>
      <c r="AW114" s="200"/>
      <c r="AX114" s="200"/>
      <c r="AY114" s="200"/>
      <c r="AZ114" s="200"/>
      <c r="BA114" s="200"/>
      <c r="BB114" s="200"/>
      <c r="BC114" s="200"/>
      <c r="BD114" s="200"/>
      <c r="BE114" s="201"/>
      <c r="BF114" s="202"/>
      <c r="BG114" s="202"/>
      <c r="BH114" s="202"/>
      <c r="BI114" s="202"/>
      <c r="BJ114" s="202"/>
      <c r="BK114" s="203"/>
      <c r="BL114" s="184" t="s">
        <v>49</v>
      </c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 t="s">
        <v>34</v>
      </c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 t="s">
        <v>49</v>
      </c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 t="s">
        <v>49</v>
      </c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 t="s">
        <v>49</v>
      </c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 t="s">
        <v>34</v>
      </c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5"/>
    </row>
    <row r="115" spans="1:166" ht="18.75" customHeight="1">
      <c r="A115" s="370" t="s">
        <v>96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20" t="s">
        <v>36</v>
      </c>
      <c r="AQ115" s="201" t="s">
        <v>36</v>
      </c>
      <c r="AR115" s="202"/>
      <c r="AS115" s="202"/>
      <c r="AT115" s="202"/>
      <c r="AU115" s="203"/>
      <c r="AV115" s="200" t="s">
        <v>49</v>
      </c>
      <c r="AW115" s="200"/>
      <c r="AX115" s="200"/>
      <c r="AY115" s="200"/>
      <c r="AZ115" s="200"/>
      <c r="BA115" s="200"/>
      <c r="BB115" s="200"/>
      <c r="BC115" s="200"/>
      <c r="BD115" s="200"/>
      <c r="BE115" s="201"/>
      <c r="BF115" s="202"/>
      <c r="BG115" s="202"/>
      <c r="BH115" s="202"/>
      <c r="BI115" s="202"/>
      <c r="BJ115" s="202"/>
      <c r="BK115" s="203"/>
      <c r="BL115" s="184" t="s">
        <v>49</v>
      </c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 t="s">
        <v>34</v>
      </c>
      <c r="CG115" s="184"/>
      <c r="CH115" s="184"/>
      <c r="CI115" s="184"/>
      <c r="CJ115" s="184"/>
      <c r="CK115" s="184"/>
      <c r="CL115" s="184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 t="s">
        <v>49</v>
      </c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 t="s">
        <v>49</v>
      </c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 t="s">
        <v>49</v>
      </c>
      <c r="EF115" s="184"/>
      <c r="EG115" s="184"/>
      <c r="EH115" s="184"/>
      <c r="EI115" s="184"/>
      <c r="EJ115" s="184"/>
      <c r="EK115" s="184"/>
      <c r="EL115" s="184"/>
      <c r="EM115" s="184"/>
      <c r="EN115" s="184"/>
      <c r="EO115" s="184"/>
      <c r="EP115" s="184"/>
      <c r="EQ115" s="184"/>
      <c r="ER115" s="184"/>
      <c r="ES115" s="184"/>
      <c r="ET115" s="184" t="s">
        <v>34</v>
      </c>
      <c r="EU115" s="184"/>
      <c r="EV115" s="184"/>
      <c r="EW115" s="184"/>
      <c r="EX115" s="184"/>
      <c r="EY115" s="184"/>
      <c r="EZ115" s="184"/>
      <c r="FA115" s="184"/>
      <c r="FB115" s="184"/>
      <c r="FC115" s="184"/>
      <c r="FD115" s="184"/>
      <c r="FE115" s="184"/>
      <c r="FF115" s="184"/>
      <c r="FG115" s="184"/>
      <c r="FH115" s="184"/>
      <c r="FI115" s="184"/>
      <c r="FJ115" s="185"/>
    </row>
    <row r="116" spans="1:166" ht="25.5" customHeight="1">
      <c r="A116" s="348" t="s">
        <v>37</v>
      </c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20" t="s">
        <v>31</v>
      </c>
      <c r="AQ116" s="201" t="s">
        <v>31</v>
      </c>
      <c r="AR116" s="202"/>
      <c r="AS116" s="202"/>
      <c r="AT116" s="202"/>
      <c r="AU116" s="203"/>
      <c r="AV116" s="184" t="s">
        <v>34</v>
      </c>
      <c r="AW116" s="184"/>
      <c r="AX116" s="184"/>
      <c r="AY116" s="184"/>
      <c r="AZ116" s="184"/>
      <c r="BA116" s="184"/>
      <c r="BB116" s="184"/>
      <c r="BC116" s="184"/>
      <c r="BD116" s="184"/>
      <c r="BE116" s="339"/>
      <c r="BF116" s="340"/>
      <c r="BG116" s="340"/>
      <c r="BH116" s="340"/>
      <c r="BI116" s="340"/>
      <c r="BJ116" s="340"/>
      <c r="BK116" s="341"/>
      <c r="BL116" s="184" t="s">
        <v>34</v>
      </c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96">
        <f>SUM(CF117)</f>
        <v>7499101.090000002</v>
      </c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84" t="s">
        <v>49</v>
      </c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 t="s">
        <v>49</v>
      </c>
      <c r="DO116" s="184"/>
      <c r="DP116" s="184"/>
      <c r="DQ116" s="184"/>
      <c r="DR116" s="184"/>
      <c r="DS116" s="184"/>
      <c r="DT116" s="184"/>
      <c r="DU116" s="184"/>
      <c r="DV116" s="184"/>
      <c r="DW116" s="184"/>
      <c r="DX116" s="184"/>
      <c r="DY116" s="184"/>
      <c r="DZ116" s="184"/>
      <c r="EA116" s="184"/>
      <c r="EB116" s="184"/>
      <c r="EC116" s="184"/>
      <c r="ED116" s="184"/>
      <c r="EE116" s="196">
        <f>SUM(CF116)</f>
        <v>7499101.090000002</v>
      </c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84" t="s">
        <v>34</v>
      </c>
      <c r="EU116" s="184"/>
      <c r="EV116" s="184"/>
      <c r="EW116" s="184"/>
      <c r="EX116" s="184"/>
      <c r="EY116" s="184"/>
      <c r="EZ116" s="184"/>
      <c r="FA116" s="184"/>
      <c r="FB116" s="184"/>
      <c r="FC116" s="184"/>
      <c r="FD116" s="184"/>
      <c r="FE116" s="184"/>
      <c r="FF116" s="184"/>
      <c r="FG116" s="184"/>
      <c r="FH116" s="184"/>
      <c r="FI116" s="184"/>
      <c r="FJ116" s="185"/>
    </row>
    <row r="117" spans="1:166" ht="34.5" customHeight="1">
      <c r="A117" s="368" t="s">
        <v>97</v>
      </c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20" t="s">
        <v>38</v>
      </c>
      <c r="AQ117" s="201" t="s">
        <v>38</v>
      </c>
      <c r="AR117" s="202"/>
      <c r="AS117" s="202"/>
      <c r="AT117" s="202"/>
      <c r="AU117" s="203"/>
      <c r="AV117" s="184" t="s">
        <v>34</v>
      </c>
      <c r="AW117" s="184"/>
      <c r="AX117" s="184"/>
      <c r="AY117" s="184"/>
      <c r="AZ117" s="184"/>
      <c r="BA117" s="184"/>
      <c r="BB117" s="184"/>
      <c r="BC117" s="184"/>
      <c r="BD117" s="184"/>
      <c r="BE117" s="339"/>
      <c r="BF117" s="340"/>
      <c r="BG117" s="340"/>
      <c r="BH117" s="340"/>
      <c r="BI117" s="340"/>
      <c r="BJ117" s="340"/>
      <c r="BK117" s="341"/>
      <c r="BL117" s="184" t="s">
        <v>34</v>
      </c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96">
        <f>SUM(CF118+CF119)</f>
        <v>7499101.090000002</v>
      </c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84" t="s">
        <v>34</v>
      </c>
      <c r="CX117" s="184"/>
      <c r="CY117" s="184"/>
      <c r="CZ117" s="184"/>
      <c r="DA117" s="184"/>
      <c r="DB117" s="184"/>
      <c r="DC117" s="184"/>
      <c r="DD117" s="184"/>
      <c r="DE117" s="184"/>
      <c r="DF117" s="184"/>
      <c r="DG117" s="184"/>
      <c r="DH117" s="184"/>
      <c r="DI117" s="184"/>
      <c r="DJ117" s="184"/>
      <c r="DK117" s="184"/>
      <c r="DL117" s="184"/>
      <c r="DM117" s="184"/>
      <c r="DN117" s="184" t="s">
        <v>49</v>
      </c>
      <c r="DO117" s="184"/>
      <c r="DP117" s="184"/>
      <c r="DQ117" s="184"/>
      <c r="DR117" s="184"/>
      <c r="DS117" s="184"/>
      <c r="DT117" s="184"/>
      <c r="DU117" s="184"/>
      <c r="DV117" s="184"/>
      <c r="DW117" s="184"/>
      <c r="DX117" s="184"/>
      <c r="DY117" s="184"/>
      <c r="DZ117" s="184"/>
      <c r="EA117" s="184"/>
      <c r="EB117" s="184"/>
      <c r="EC117" s="184"/>
      <c r="ED117" s="184"/>
      <c r="EE117" s="196">
        <f>SUM(CF117)</f>
        <v>7499101.090000002</v>
      </c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84" t="s">
        <v>34</v>
      </c>
      <c r="EU117" s="184"/>
      <c r="EV117" s="184"/>
      <c r="EW117" s="184"/>
      <c r="EX117" s="184"/>
      <c r="EY117" s="184"/>
      <c r="EZ117" s="184"/>
      <c r="FA117" s="184"/>
      <c r="FB117" s="184"/>
      <c r="FC117" s="184"/>
      <c r="FD117" s="184"/>
      <c r="FE117" s="184"/>
      <c r="FF117" s="184"/>
      <c r="FG117" s="184"/>
      <c r="FH117" s="184"/>
      <c r="FI117" s="184"/>
      <c r="FJ117" s="185"/>
    </row>
    <row r="118" spans="1:166" ht="33" customHeight="1">
      <c r="A118" s="368" t="s">
        <v>39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26" t="s">
        <v>40</v>
      </c>
      <c r="AQ118" s="365" t="s">
        <v>40</v>
      </c>
      <c r="AR118" s="366"/>
      <c r="AS118" s="366"/>
      <c r="AT118" s="366"/>
      <c r="AU118" s="367"/>
      <c r="AV118" s="194" t="s">
        <v>34</v>
      </c>
      <c r="AW118" s="194"/>
      <c r="AX118" s="194"/>
      <c r="AY118" s="194"/>
      <c r="AZ118" s="194"/>
      <c r="BA118" s="194"/>
      <c r="BB118" s="194"/>
      <c r="BC118" s="194"/>
      <c r="BD118" s="194"/>
      <c r="BE118" s="345"/>
      <c r="BF118" s="346"/>
      <c r="BG118" s="346"/>
      <c r="BH118" s="346"/>
      <c r="BI118" s="346"/>
      <c r="BJ118" s="346"/>
      <c r="BK118" s="347"/>
      <c r="BL118" s="194" t="s">
        <v>34</v>
      </c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344">
        <f>SUM(-CF19)</f>
        <v>-4373441</v>
      </c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194" t="s">
        <v>49</v>
      </c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 t="s">
        <v>34</v>
      </c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344">
        <f>SUM(CF118)</f>
        <v>-4373441</v>
      </c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194" t="s">
        <v>34</v>
      </c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5"/>
    </row>
    <row r="119" spans="1:166" ht="24.75" customHeight="1">
      <c r="A119" s="348" t="s">
        <v>41</v>
      </c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349"/>
      <c r="AO119" s="349"/>
      <c r="AP119" s="26" t="s">
        <v>42</v>
      </c>
      <c r="AQ119" s="365" t="s">
        <v>42</v>
      </c>
      <c r="AR119" s="366"/>
      <c r="AS119" s="366"/>
      <c r="AT119" s="366"/>
      <c r="AU119" s="367"/>
      <c r="AV119" s="194" t="s">
        <v>34</v>
      </c>
      <c r="AW119" s="194"/>
      <c r="AX119" s="194"/>
      <c r="AY119" s="194"/>
      <c r="AZ119" s="194"/>
      <c r="BA119" s="194"/>
      <c r="BB119" s="194"/>
      <c r="BC119" s="194"/>
      <c r="BD119" s="194"/>
      <c r="BE119" s="345"/>
      <c r="BF119" s="346"/>
      <c r="BG119" s="346"/>
      <c r="BH119" s="346"/>
      <c r="BI119" s="346"/>
      <c r="BJ119" s="346"/>
      <c r="BK119" s="347"/>
      <c r="BL119" s="194" t="s">
        <v>34</v>
      </c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344">
        <f>CH46</f>
        <v>11872542.090000002</v>
      </c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194" t="s">
        <v>34</v>
      </c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 t="s">
        <v>49</v>
      </c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344">
        <f>SUM(CF119)</f>
        <v>11872542.090000002</v>
      </c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194" t="s">
        <v>34</v>
      </c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5"/>
    </row>
    <row r="120" spans="1:166" ht="23.25" customHeight="1">
      <c r="A120" s="368" t="s">
        <v>98</v>
      </c>
      <c r="B120" s="369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26" t="s">
        <v>43</v>
      </c>
      <c r="AQ120" s="365" t="s">
        <v>43</v>
      </c>
      <c r="AR120" s="366"/>
      <c r="AS120" s="366"/>
      <c r="AT120" s="366"/>
      <c r="AU120" s="367"/>
      <c r="AV120" s="194" t="s">
        <v>34</v>
      </c>
      <c r="AW120" s="194"/>
      <c r="AX120" s="194"/>
      <c r="AY120" s="194"/>
      <c r="AZ120" s="194"/>
      <c r="BA120" s="194"/>
      <c r="BB120" s="194"/>
      <c r="BC120" s="194"/>
      <c r="BD120" s="194"/>
      <c r="BE120" s="345"/>
      <c r="BF120" s="346"/>
      <c r="BG120" s="346"/>
      <c r="BH120" s="346"/>
      <c r="BI120" s="346"/>
      <c r="BJ120" s="346"/>
      <c r="BK120" s="347"/>
      <c r="BL120" s="194" t="s">
        <v>34</v>
      </c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 t="s">
        <v>34</v>
      </c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 t="s">
        <v>49</v>
      </c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 t="s">
        <v>49</v>
      </c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 t="s">
        <v>49</v>
      </c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 t="s">
        <v>34</v>
      </c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5"/>
    </row>
    <row r="121" spans="1:166" ht="34.5" customHeight="1">
      <c r="A121" s="368" t="s">
        <v>99</v>
      </c>
      <c r="B121" s="369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26" t="s">
        <v>44</v>
      </c>
      <c r="AQ121" s="365" t="s">
        <v>44</v>
      </c>
      <c r="AR121" s="366"/>
      <c r="AS121" s="366"/>
      <c r="AT121" s="366"/>
      <c r="AU121" s="367"/>
      <c r="AV121" s="194" t="s">
        <v>34</v>
      </c>
      <c r="AW121" s="194"/>
      <c r="AX121" s="194"/>
      <c r="AY121" s="194"/>
      <c r="AZ121" s="194"/>
      <c r="BA121" s="194"/>
      <c r="BB121" s="194"/>
      <c r="BC121" s="194"/>
      <c r="BD121" s="194"/>
      <c r="BE121" s="345"/>
      <c r="BF121" s="346"/>
      <c r="BG121" s="346"/>
      <c r="BH121" s="346"/>
      <c r="BI121" s="346"/>
      <c r="BJ121" s="346"/>
      <c r="BK121" s="347"/>
      <c r="BL121" s="194" t="s">
        <v>34</v>
      </c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 t="s">
        <v>34</v>
      </c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 t="s">
        <v>49</v>
      </c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 t="s">
        <v>49</v>
      </c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 t="s">
        <v>49</v>
      </c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 t="s">
        <v>34</v>
      </c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5"/>
    </row>
    <row r="122" spans="1:166" ht="24" customHeight="1" thickBot="1">
      <c r="A122" s="348" t="s">
        <v>100</v>
      </c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349"/>
      <c r="AF122" s="349"/>
      <c r="AG122" s="349"/>
      <c r="AH122" s="349"/>
      <c r="AI122" s="349"/>
      <c r="AJ122" s="349"/>
      <c r="AK122" s="349"/>
      <c r="AL122" s="349"/>
      <c r="AM122" s="349"/>
      <c r="AN122" s="349"/>
      <c r="AO122" s="349"/>
      <c r="AP122" s="27" t="s">
        <v>45</v>
      </c>
      <c r="AQ122" s="355" t="s">
        <v>45</v>
      </c>
      <c r="AR122" s="356"/>
      <c r="AS122" s="356"/>
      <c r="AT122" s="356"/>
      <c r="AU122" s="357"/>
      <c r="AV122" s="342" t="s">
        <v>34</v>
      </c>
      <c r="AW122" s="342"/>
      <c r="AX122" s="342"/>
      <c r="AY122" s="342"/>
      <c r="AZ122" s="342"/>
      <c r="BA122" s="342"/>
      <c r="BB122" s="342"/>
      <c r="BC122" s="342"/>
      <c r="BD122" s="342"/>
      <c r="BE122" s="350"/>
      <c r="BF122" s="351"/>
      <c r="BG122" s="351"/>
      <c r="BH122" s="351"/>
      <c r="BI122" s="351"/>
      <c r="BJ122" s="351"/>
      <c r="BK122" s="352"/>
      <c r="BL122" s="342" t="s">
        <v>34</v>
      </c>
      <c r="BM122" s="342"/>
      <c r="BN122" s="342"/>
      <c r="BO122" s="342"/>
      <c r="BP122" s="342"/>
      <c r="BQ122" s="342"/>
      <c r="BR122" s="342"/>
      <c r="BS122" s="342"/>
      <c r="BT122" s="342"/>
      <c r="BU122" s="342"/>
      <c r="BV122" s="342"/>
      <c r="BW122" s="342"/>
      <c r="BX122" s="342"/>
      <c r="BY122" s="342"/>
      <c r="BZ122" s="342"/>
      <c r="CA122" s="342"/>
      <c r="CB122" s="342"/>
      <c r="CC122" s="342"/>
      <c r="CD122" s="342"/>
      <c r="CE122" s="342"/>
      <c r="CF122" s="342" t="s">
        <v>34</v>
      </c>
      <c r="CG122" s="342"/>
      <c r="CH122" s="342"/>
      <c r="CI122" s="342"/>
      <c r="CJ122" s="342"/>
      <c r="CK122" s="342"/>
      <c r="CL122" s="342"/>
      <c r="CM122" s="342"/>
      <c r="CN122" s="342"/>
      <c r="CO122" s="342"/>
      <c r="CP122" s="342"/>
      <c r="CQ122" s="342"/>
      <c r="CR122" s="342"/>
      <c r="CS122" s="342"/>
      <c r="CT122" s="342"/>
      <c r="CU122" s="342"/>
      <c r="CV122" s="342"/>
      <c r="CW122" s="342" t="s">
        <v>49</v>
      </c>
      <c r="CX122" s="342"/>
      <c r="CY122" s="342"/>
      <c r="CZ122" s="342"/>
      <c r="DA122" s="342"/>
      <c r="DB122" s="342"/>
      <c r="DC122" s="342"/>
      <c r="DD122" s="342"/>
      <c r="DE122" s="342"/>
      <c r="DF122" s="342"/>
      <c r="DG122" s="342"/>
      <c r="DH122" s="342"/>
      <c r="DI122" s="342"/>
      <c r="DJ122" s="342"/>
      <c r="DK122" s="342"/>
      <c r="DL122" s="342"/>
      <c r="DM122" s="342"/>
      <c r="DN122" s="342" t="s">
        <v>49</v>
      </c>
      <c r="DO122" s="342"/>
      <c r="DP122" s="342"/>
      <c r="DQ122" s="342"/>
      <c r="DR122" s="342"/>
      <c r="DS122" s="342"/>
      <c r="DT122" s="342"/>
      <c r="DU122" s="342"/>
      <c r="DV122" s="342"/>
      <c r="DW122" s="342"/>
      <c r="DX122" s="342"/>
      <c r="DY122" s="342"/>
      <c r="DZ122" s="342"/>
      <c r="EA122" s="342"/>
      <c r="EB122" s="342"/>
      <c r="EC122" s="342"/>
      <c r="ED122" s="342"/>
      <c r="EE122" s="342" t="s">
        <v>49</v>
      </c>
      <c r="EF122" s="342"/>
      <c r="EG122" s="342"/>
      <c r="EH122" s="342"/>
      <c r="EI122" s="342"/>
      <c r="EJ122" s="342"/>
      <c r="EK122" s="342"/>
      <c r="EL122" s="342"/>
      <c r="EM122" s="342"/>
      <c r="EN122" s="342"/>
      <c r="EO122" s="342"/>
      <c r="EP122" s="342"/>
      <c r="EQ122" s="342"/>
      <c r="ER122" s="342"/>
      <c r="ES122" s="342"/>
      <c r="ET122" s="342" t="s">
        <v>34</v>
      </c>
      <c r="EU122" s="342"/>
      <c r="EV122" s="342"/>
      <c r="EW122" s="342"/>
      <c r="EX122" s="342"/>
      <c r="EY122" s="342"/>
      <c r="EZ122" s="342"/>
      <c r="FA122" s="342"/>
      <c r="FB122" s="342"/>
      <c r="FC122" s="342"/>
      <c r="FD122" s="342"/>
      <c r="FE122" s="342"/>
      <c r="FF122" s="342"/>
      <c r="FG122" s="342"/>
      <c r="FH122" s="342"/>
      <c r="FI122" s="342"/>
      <c r="FJ122" s="343"/>
    </row>
    <row r="123" spans="1:166" s="7" customFormat="1" ht="24.75" customHeight="1">
      <c r="A123" s="354" t="s">
        <v>102</v>
      </c>
      <c r="B123" s="354"/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25"/>
      <c r="BD123" s="25"/>
      <c r="BE123" s="25"/>
      <c r="BF123" s="25"/>
      <c r="BG123" s="25"/>
      <c r="BH123" s="25"/>
      <c r="BI123" s="9"/>
      <c r="BJ123" s="9"/>
      <c r="BK123" s="9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364" t="s">
        <v>114</v>
      </c>
      <c r="CA123" s="364"/>
      <c r="CB123" s="364"/>
      <c r="CC123" s="364"/>
      <c r="CD123" s="364"/>
      <c r="CE123" s="364"/>
      <c r="CF123" s="364"/>
      <c r="CG123" s="364"/>
      <c r="CH123" s="364"/>
      <c r="CI123" s="364"/>
      <c r="CJ123" s="364"/>
      <c r="CK123" s="364"/>
      <c r="CL123" s="364"/>
      <c r="CM123" s="364"/>
      <c r="CN123" s="364"/>
      <c r="CO123" s="364"/>
      <c r="CP123" s="364"/>
      <c r="CQ123" s="364"/>
      <c r="CR123" s="364"/>
      <c r="CS123" s="364"/>
      <c r="CT123" s="364"/>
      <c r="CU123" s="364"/>
      <c r="CV123" s="364"/>
      <c r="CW123" s="364"/>
      <c r="CX123" s="364"/>
      <c r="CY123" s="364"/>
      <c r="CZ123" s="364"/>
      <c r="DA123" s="364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</row>
    <row r="124" spans="1:166" s="7" customFormat="1" ht="13.5" customHeight="1">
      <c r="A124" s="8"/>
      <c r="B124" s="360" t="s">
        <v>46</v>
      </c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11"/>
      <c r="BD124" s="11"/>
      <c r="BE124" s="11"/>
      <c r="BF124" s="11"/>
      <c r="BG124" s="11"/>
      <c r="BH124" s="11"/>
      <c r="BI124" s="9"/>
      <c r="BJ124" s="9"/>
      <c r="BK124" s="9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364"/>
      <c r="CA124" s="364"/>
      <c r="CB124" s="364"/>
      <c r="CC124" s="364"/>
      <c r="CD124" s="364"/>
      <c r="CE124" s="364"/>
      <c r="CF124" s="364"/>
      <c r="CG124" s="364"/>
      <c r="CH124" s="364"/>
      <c r="CI124" s="364"/>
      <c r="CJ124" s="364"/>
      <c r="CK124" s="364"/>
      <c r="CL124" s="364"/>
      <c r="CM124" s="364"/>
      <c r="CN124" s="364"/>
      <c r="CO124" s="364"/>
      <c r="CP124" s="364"/>
      <c r="CQ124" s="364"/>
      <c r="CR124" s="364"/>
      <c r="CS124" s="364"/>
      <c r="CT124" s="364"/>
      <c r="CU124" s="364"/>
      <c r="CV124" s="364"/>
      <c r="CW124" s="364"/>
      <c r="CX124" s="364"/>
      <c r="CY124" s="364"/>
      <c r="CZ124" s="364"/>
      <c r="DA124" s="364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359" t="s">
        <v>92</v>
      </c>
      <c r="DT124" s="359"/>
      <c r="DU124" s="359"/>
      <c r="DV124" s="359"/>
      <c r="DW124" s="359"/>
      <c r="DX124" s="359"/>
      <c r="DY124" s="359"/>
      <c r="DZ124" s="359"/>
      <c r="EA124" s="359"/>
      <c r="EB124" s="359"/>
      <c r="EC124" s="359"/>
      <c r="ED124" s="359"/>
      <c r="EE124" s="359"/>
      <c r="EF124" s="359"/>
      <c r="EG124" s="359"/>
      <c r="EH124" s="359"/>
      <c r="EI124" s="359"/>
      <c r="EJ124" s="359"/>
      <c r="EK124" s="359"/>
      <c r="EL124" s="359"/>
      <c r="EM124" s="359"/>
      <c r="EN124" s="359"/>
      <c r="EO124" s="359"/>
      <c r="EP124" s="359"/>
      <c r="EQ124" s="359"/>
      <c r="ER124" s="359"/>
      <c r="ES124" s="35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</row>
    <row r="125" spans="1:149" ht="23.25" customHeight="1">
      <c r="A125" s="1" t="s">
        <v>8</v>
      </c>
      <c r="R125" s="362" t="s">
        <v>47</v>
      </c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4"/>
      <c r="AG125" s="4"/>
      <c r="AH125" s="363" t="s">
        <v>101</v>
      </c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DC125" s="358" t="s">
        <v>9</v>
      </c>
      <c r="DD125" s="358"/>
      <c r="DE125" s="358"/>
      <c r="DF125" s="358"/>
      <c r="DG125" s="358"/>
      <c r="DH125" s="358"/>
      <c r="DI125" s="358"/>
      <c r="DJ125" s="358"/>
      <c r="DK125" s="358"/>
      <c r="DL125" s="358"/>
      <c r="DM125" s="358"/>
      <c r="DN125" s="358"/>
      <c r="DO125" s="358"/>
      <c r="DP125" s="358"/>
      <c r="DQ125" s="3"/>
      <c r="DR125" s="3"/>
      <c r="DS125" s="358" t="s">
        <v>10</v>
      </c>
      <c r="DT125" s="358"/>
      <c r="DU125" s="358"/>
      <c r="DV125" s="358"/>
      <c r="DW125" s="358"/>
      <c r="DX125" s="358"/>
      <c r="DY125" s="358"/>
      <c r="DZ125" s="358"/>
      <c r="EA125" s="358"/>
      <c r="EB125" s="358"/>
      <c r="EC125" s="358"/>
      <c r="ED125" s="358"/>
      <c r="EE125" s="358"/>
      <c r="EF125" s="358"/>
      <c r="EG125" s="358"/>
      <c r="EH125" s="358"/>
      <c r="EI125" s="358"/>
      <c r="EJ125" s="358"/>
      <c r="EK125" s="358"/>
      <c r="EL125" s="358"/>
      <c r="EM125" s="358"/>
      <c r="EN125" s="358"/>
      <c r="EO125" s="358"/>
      <c r="EP125" s="358"/>
      <c r="EQ125" s="358"/>
      <c r="ER125" s="358"/>
      <c r="ES125" s="358"/>
    </row>
    <row r="126" spans="18:60" ht="14.25" customHeight="1">
      <c r="R126" s="353" t="s">
        <v>9</v>
      </c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"/>
      <c r="AG126" s="3"/>
      <c r="AH126" s="353" t="s">
        <v>10</v>
      </c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3"/>
      <c r="AS126" s="353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53"/>
      <c r="BE126" s="353"/>
      <c r="BF126" s="353"/>
      <c r="BG126" s="353"/>
      <c r="BH126" s="353"/>
    </row>
    <row r="127" spans="1:60" ht="14.25" customHeight="1">
      <c r="A127" s="382" t="s">
        <v>212</v>
      </c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"/>
      <c r="AG127" s="3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ht="14.25" customHeight="1">
      <c r="A128" s="382" t="s">
        <v>139</v>
      </c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14"/>
      <c r="BD128" s="14"/>
      <c r="BE128" s="14"/>
      <c r="BF128" s="14"/>
      <c r="BG128" s="14"/>
      <c r="BH128" s="14"/>
    </row>
    <row r="129" spans="18:60" ht="14.25" customHeight="1"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3"/>
      <c r="AG129" s="3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ht="14.25" customHeight="1">
      <c r="A130" s="382"/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14"/>
      <c r="BD130" s="14"/>
      <c r="BE130" s="14"/>
      <c r="BF130" s="14"/>
      <c r="BG130" s="14"/>
      <c r="BH130" s="14"/>
    </row>
    <row r="131" spans="18:60" ht="14.25" customHeight="1"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3"/>
      <c r="AG131" s="3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8:60" ht="14.25" customHeight="1"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3"/>
      <c r="AG132" s="3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8:60" ht="14.25" customHeight="1"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3"/>
      <c r="AG133" s="3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8:60" ht="14.25" customHeight="1"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3"/>
      <c r="AG134" s="3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8:60" ht="14.25" customHeight="1"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3"/>
      <c r="AG135" s="3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8:60" ht="14.25" customHeight="1"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3"/>
      <c r="AG136" s="3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8:60" ht="14.25" customHeight="1"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3"/>
      <c r="AG137" s="3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8:60" ht="14.25" customHeight="1"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3"/>
      <c r="AG138" s="3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8:60" ht="14.25" customHeight="1"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3"/>
      <c r="AG139" s="3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8:60" ht="14.25" customHeight="1"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3"/>
      <c r="AG140" s="3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8:60" ht="14.25" customHeight="1"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3"/>
      <c r="AG141" s="3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8:60" ht="14.25" customHeight="1"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3"/>
      <c r="AG142" s="3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8:60" ht="14.25" customHeight="1"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3"/>
      <c r="AG143" s="3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8:60" ht="14.25" customHeight="1"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3"/>
      <c r="AG144" s="3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8:60" ht="14.25" customHeight="1"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3"/>
      <c r="AG145" s="3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8:60" ht="14.25" customHeight="1"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3"/>
      <c r="AG146" s="3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8:60" ht="14.25" customHeight="1"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3"/>
      <c r="AG147" s="3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8:60" ht="14.25" customHeight="1"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3"/>
      <c r="AG148" s="3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8:60" ht="14.25" customHeight="1"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3"/>
      <c r="AG149" s="3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8:60" ht="14.25" customHeight="1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"/>
      <c r="AG150" s="3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8:60" ht="14.25" customHeight="1"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3"/>
      <c r="AG151" s="3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8:60" ht="14.25" customHeight="1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"/>
      <c r="AG152" s="3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8:60" ht="14.25" customHeight="1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3"/>
      <c r="AG153" s="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8:60" ht="14.25" customHeight="1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3"/>
      <c r="AG154" s="3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8:60" ht="14.25" customHeight="1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"/>
      <c r="AG155" s="3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8:60" ht="14.25" customHeight="1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3"/>
      <c r="AG156" s="3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8:60" ht="14.2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8:60" ht="14.25" customHeight="1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3"/>
      <c r="AG158" s="3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8:60" ht="14.2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"/>
      <c r="AG160" s="3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</sheetData>
  <sheetProtection/>
  <mergeCells count="1045">
    <mergeCell ref="EX86:FJ86"/>
    <mergeCell ref="FL86:FP86"/>
    <mergeCell ref="FL57:FP57"/>
    <mergeCell ref="EX66:FJ66"/>
    <mergeCell ref="EX57:FJ57"/>
    <mergeCell ref="FL70:FP70"/>
    <mergeCell ref="EX70:FJ70"/>
    <mergeCell ref="FL77:FP77"/>
    <mergeCell ref="EX62:FJ62"/>
    <mergeCell ref="EX65:FJ65"/>
    <mergeCell ref="EK86:EW86"/>
    <mergeCell ref="EK88:EW88"/>
    <mergeCell ref="EK65:EW65"/>
    <mergeCell ref="DX83:EJ83"/>
    <mergeCell ref="DX81:EJ81"/>
    <mergeCell ref="CH57:CW57"/>
    <mergeCell ref="CX57:DJ57"/>
    <mergeCell ref="DK57:DW57"/>
    <mergeCell ref="DX57:EJ57"/>
    <mergeCell ref="A24:AM24"/>
    <mergeCell ref="AN24:AS24"/>
    <mergeCell ref="AT24:BB24"/>
    <mergeCell ref="BK24:CE24"/>
    <mergeCell ref="AQ86:BB86"/>
    <mergeCell ref="BC86:BT86"/>
    <mergeCell ref="BU86:CG86"/>
    <mergeCell ref="CH86:CW86"/>
    <mergeCell ref="CX63:DJ63"/>
    <mergeCell ref="EX44:FJ44"/>
    <mergeCell ref="CX50:DJ50"/>
    <mergeCell ref="EX55:FJ55"/>
    <mergeCell ref="CX46:DJ46"/>
    <mergeCell ref="DX47:EJ47"/>
    <mergeCell ref="DK46:DW46"/>
    <mergeCell ref="DK52:DW52"/>
    <mergeCell ref="DK47:DW47"/>
    <mergeCell ref="DX53:EJ53"/>
    <mergeCell ref="DX54:EJ54"/>
    <mergeCell ref="CX52:DJ52"/>
    <mergeCell ref="EE29:ES29"/>
    <mergeCell ref="EE32:ES32"/>
    <mergeCell ref="EE31:ES31"/>
    <mergeCell ref="EE30:ES30"/>
    <mergeCell ref="EE28:ES28"/>
    <mergeCell ref="EX48:FJ48"/>
    <mergeCell ref="EK49:EW49"/>
    <mergeCell ref="EX53:FJ53"/>
    <mergeCell ref="ET28:FJ28"/>
    <mergeCell ref="ET31:FJ31"/>
    <mergeCell ref="ET32:FJ32"/>
    <mergeCell ref="ET29:FJ29"/>
    <mergeCell ref="DX52:EJ52"/>
    <mergeCell ref="EX52:FJ52"/>
    <mergeCell ref="ET33:FJ33"/>
    <mergeCell ref="EX54:FJ54"/>
    <mergeCell ref="EK64:EW64"/>
    <mergeCell ref="EX64:FJ64"/>
    <mergeCell ref="EK57:EW57"/>
    <mergeCell ref="EK44:EW44"/>
    <mergeCell ref="EK48:EW48"/>
    <mergeCell ref="EX46:FJ46"/>
    <mergeCell ref="EK46:EW46"/>
    <mergeCell ref="FL82:FP82"/>
    <mergeCell ref="FL76:FP76"/>
    <mergeCell ref="EK82:EW82"/>
    <mergeCell ref="EX81:FJ81"/>
    <mergeCell ref="FL71:FP71"/>
    <mergeCell ref="EX75:FJ75"/>
    <mergeCell ref="EX74:FJ74"/>
    <mergeCell ref="FL75:FP75"/>
    <mergeCell ref="EX73:FJ73"/>
    <mergeCell ref="EX71:FJ71"/>
    <mergeCell ref="EX72:FJ72"/>
    <mergeCell ref="FL72:FP72"/>
    <mergeCell ref="DK86:DW86"/>
    <mergeCell ref="BC84:BT84"/>
    <mergeCell ref="BC80:BT80"/>
    <mergeCell ref="BU83:CG83"/>
    <mergeCell ref="CH80:CW80"/>
    <mergeCell ref="BU84:CG84"/>
    <mergeCell ref="BU82:CG82"/>
    <mergeCell ref="CH84:CW84"/>
    <mergeCell ref="CH81:CW81"/>
    <mergeCell ref="CX81:DJ81"/>
    <mergeCell ref="DK84:DW84"/>
    <mergeCell ref="DK78:DW78"/>
    <mergeCell ref="DK82:DW82"/>
    <mergeCell ref="CX82:DJ82"/>
    <mergeCell ref="CX83:DJ83"/>
    <mergeCell ref="CX51:DJ51"/>
    <mergeCell ref="BK55:BT55"/>
    <mergeCell ref="CH56:CW56"/>
    <mergeCell ref="CX56:DJ56"/>
    <mergeCell ref="BU55:CG55"/>
    <mergeCell ref="CX54:DJ54"/>
    <mergeCell ref="EK87:EW87"/>
    <mergeCell ref="DK87:DW87"/>
    <mergeCell ref="DX88:EJ88"/>
    <mergeCell ref="DX87:EJ87"/>
    <mergeCell ref="DK88:DW88"/>
    <mergeCell ref="CH70:CW70"/>
    <mergeCell ref="BC64:BT64"/>
    <mergeCell ref="BU64:CG64"/>
    <mergeCell ref="BC66:BT66"/>
    <mergeCell ref="BC65:BT65"/>
    <mergeCell ref="BU67:CG67"/>
    <mergeCell ref="BU66:CG66"/>
    <mergeCell ref="BC67:BT67"/>
    <mergeCell ref="BU69:CG69"/>
    <mergeCell ref="BU79:CG79"/>
    <mergeCell ref="CH66:CW66"/>
    <mergeCell ref="CH65:CW65"/>
    <mergeCell ref="CH73:CW73"/>
    <mergeCell ref="BU76:CG76"/>
    <mergeCell ref="BU73:CG73"/>
    <mergeCell ref="CH74:CW74"/>
    <mergeCell ref="CH76:CW76"/>
    <mergeCell ref="CH75:CW75"/>
    <mergeCell ref="BC81:BT81"/>
    <mergeCell ref="BU88:CG88"/>
    <mergeCell ref="BU77:CG77"/>
    <mergeCell ref="BU81:CG81"/>
    <mergeCell ref="A130:BB130"/>
    <mergeCell ref="A127:AE127"/>
    <mergeCell ref="A128:BB128"/>
    <mergeCell ref="AV104:BK104"/>
    <mergeCell ref="A104:AO104"/>
    <mergeCell ref="A119:AO119"/>
    <mergeCell ref="AQ119:AU119"/>
    <mergeCell ref="AQ77:BB77"/>
    <mergeCell ref="AK96:AP96"/>
    <mergeCell ref="A95:AJ95"/>
    <mergeCell ref="BK79:BT79"/>
    <mergeCell ref="A96:AJ96"/>
    <mergeCell ref="AQ96:BB96"/>
    <mergeCell ref="AQ95:BB95"/>
    <mergeCell ref="BC88:BT88"/>
    <mergeCell ref="AQ87:BB87"/>
    <mergeCell ref="BC83:BT83"/>
    <mergeCell ref="A117:AO117"/>
    <mergeCell ref="BC82:BT82"/>
    <mergeCell ref="AK95:AP95"/>
    <mergeCell ref="CH82:CW82"/>
    <mergeCell ref="CH83:CW83"/>
    <mergeCell ref="A116:AO116"/>
    <mergeCell ref="A107:AO107"/>
    <mergeCell ref="AQ117:AU117"/>
    <mergeCell ref="BC87:BT87"/>
    <mergeCell ref="BU87:CG87"/>
    <mergeCell ref="DX86:EJ86"/>
    <mergeCell ref="CX84:DJ84"/>
    <mergeCell ref="BU92:CG92"/>
    <mergeCell ref="CX89:DJ89"/>
    <mergeCell ref="CH89:CW89"/>
    <mergeCell ref="DK92:DW92"/>
    <mergeCell ref="CX91:DJ91"/>
    <mergeCell ref="CX92:DJ92"/>
    <mergeCell ref="BU91:CG91"/>
    <mergeCell ref="DX89:EJ89"/>
    <mergeCell ref="DX78:EJ78"/>
    <mergeCell ref="DX79:EJ79"/>
    <mergeCell ref="CX65:DJ65"/>
    <mergeCell ref="CX66:DJ66"/>
    <mergeCell ref="DX75:EJ75"/>
    <mergeCell ref="DX71:EJ71"/>
    <mergeCell ref="DX73:EJ73"/>
    <mergeCell ref="DX74:EJ74"/>
    <mergeCell ref="DX65:EJ65"/>
    <mergeCell ref="DK65:DW65"/>
    <mergeCell ref="CH49:CW49"/>
    <mergeCell ref="DK49:DW49"/>
    <mergeCell ref="DX44:EJ44"/>
    <mergeCell ref="CH48:CW48"/>
    <mergeCell ref="DX46:EJ46"/>
    <mergeCell ref="CX49:DJ49"/>
    <mergeCell ref="DX49:EJ49"/>
    <mergeCell ref="CX44:DJ44"/>
    <mergeCell ref="CX48:DJ48"/>
    <mergeCell ref="DK48:DW48"/>
    <mergeCell ref="CH43:EJ43"/>
    <mergeCell ref="CH44:CW44"/>
    <mergeCell ref="DN37:ED37"/>
    <mergeCell ref="CW36:DM36"/>
    <mergeCell ref="CW37:DM37"/>
    <mergeCell ref="CH47:CW47"/>
    <mergeCell ref="DX48:EJ48"/>
    <mergeCell ref="DK44:DW44"/>
    <mergeCell ref="EX45:FJ45"/>
    <mergeCell ref="DK45:DW45"/>
    <mergeCell ref="CX45:DJ45"/>
    <mergeCell ref="DX45:EJ45"/>
    <mergeCell ref="EK45:EW45"/>
    <mergeCell ref="EX47:FJ47"/>
    <mergeCell ref="EK47:EW47"/>
    <mergeCell ref="AQ82:BB82"/>
    <mergeCell ref="BC78:BT78"/>
    <mergeCell ref="AK47:AP47"/>
    <mergeCell ref="AK48:AP48"/>
    <mergeCell ref="AK49:AP49"/>
    <mergeCell ref="AQ73:BB73"/>
    <mergeCell ref="AQ71:BB71"/>
    <mergeCell ref="BC73:BT73"/>
    <mergeCell ref="AQ72:BB72"/>
    <mergeCell ref="AQ80:BB80"/>
    <mergeCell ref="BC77:BT77"/>
    <mergeCell ref="BC75:BT75"/>
    <mergeCell ref="CX80:DJ80"/>
    <mergeCell ref="BU80:CG80"/>
    <mergeCell ref="CH78:CW78"/>
    <mergeCell ref="BU78:CG78"/>
    <mergeCell ref="CX78:DJ78"/>
    <mergeCell ref="CX76:DJ76"/>
    <mergeCell ref="CH77:CW77"/>
    <mergeCell ref="CX77:DJ77"/>
    <mergeCell ref="DK63:DW63"/>
    <mergeCell ref="DK66:DW66"/>
    <mergeCell ref="DK67:DW67"/>
    <mergeCell ref="CX68:DJ68"/>
    <mergeCell ref="CX69:DJ69"/>
    <mergeCell ref="DK75:DW75"/>
    <mergeCell ref="CH71:CW71"/>
    <mergeCell ref="DX67:EJ67"/>
    <mergeCell ref="DX63:EJ63"/>
    <mergeCell ref="FL67:FP67"/>
    <mergeCell ref="EX68:FJ68"/>
    <mergeCell ref="FL68:FP68"/>
    <mergeCell ref="EK68:EW68"/>
    <mergeCell ref="DX64:EJ64"/>
    <mergeCell ref="DX66:EJ66"/>
    <mergeCell ref="EX67:FJ67"/>
    <mergeCell ref="EK66:EW66"/>
    <mergeCell ref="FL61:FP61"/>
    <mergeCell ref="EX61:FJ61"/>
    <mergeCell ref="EK62:EW62"/>
    <mergeCell ref="EX63:FJ63"/>
    <mergeCell ref="EK61:EW61"/>
    <mergeCell ref="EK63:EW63"/>
    <mergeCell ref="A79:AJ79"/>
    <mergeCell ref="A78:AJ78"/>
    <mergeCell ref="AK71:AP71"/>
    <mergeCell ref="AK74:AP74"/>
    <mergeCell ref="A71:AJ71"/>
    <mergeCell ref="A73:AJ73"/>
    <mergeCell ref="AK72:AP72"/>
    <mergeCell ref="A74:AJ74"/>
    <mergeCell ref="A76:AJ76"/>
    <mergeCell ref="FL69:FP69"/>
    <mergeCell ref="EX69:FJ69"/>
    <mergeCell ref="CH79:CW79"/>
    <mergeCell ref="CX79:DJ79"/>
    <mergeCell ref="CX70:DJ70"/>
    <mergeCell ref="CX73:DJ73"/>
    <mergeCell ref="CX72:DJ72"/>
    <mergeCell ref="CX71:DJ71"/>
    <mergeCell ref="DK74:DW74"/>
    <mergeCell ref="CX75:DJ75"/>
    <mergeCell ref="AQ78:BB78"/>
    <mergeCell ref="AK80:AP80"/>
    <mergeCell ref="AK79:AO79"/>
    <mergeCell ref="AK81:AP81"/>
    <mergeCell ref="AQ79:BB79"/>
    <mergeCell ref="AQ81:BB81"/>
    <mergeCell ref="A72:AJ72"/>
    <mergeCell ref="A80:AJ80"/>
    <mergeCell ref="A83:AJ83"/>
    <mergeCell ref="AK78:AP78"/>
    <mergeCell ref="AK73:AP73"/>
    <mergeCell ref="A77:AJ77"/>
    <mergeCell ref="AK77:AP77"/>
    <mergeCell ref="A75:AJ75"/>
    <mergeCell ref="AK75:AP75"/>
    <mergeCell ref="AK82:AP82"/>
    <mergeCell ref="AK88:AP88"/>
    <mergeCell ref="AK87:AP87"/>
    <mergeCell ref="A92:AJ92"/>
    <mergeCell ref="AK89:AP89"/>
    <mergeCell ref="AK90:AP90"/>
    <mergeCell ref="AK91:AP91"/>
    <mergeCell ref="A99:AO100"/>
    <mergeCell ref="EE100:ES100"/>
    <mergeCell ref="A108:AO108"/>
    <mergeCell ref="AV108:BK108"/>
    <mergeCell ref="CF108:CV108"/>
    <mergeCell ref="BL108:CE108"/>
    <mergeCell ref="AP99:AU100"/>
    <mergeCell ref="AQ110:AU110"/>
    <mergeCell ref="AQ108:AU108"/>
    <mergeCell ref="AQ116:AU116"/>
    <mergeCell ref="A109:AO109"/>
    <mergeCell ref="A110:AO110"/>
    <mergeCell ref="AQ109:AU109"/>
    <mergeCell ref="A115:AO115"/>
    <mergeCell ref="AQ111:AU111"/>
    <mergeCell ref="A111:AO111"/>
    <mergeCell ref="A114:AO114"/>
    <mergeCell ref="AQ121:AU121"/>
    <mergeCell ref="A120:AO120"/>
    <mergeCell ref="AQ120:AU120"/>
    <mergeCell ref="A118:AO118"/>
    <mergeCell ref="AQ118:AU118"/>
    <mergeCell ref="A121:AO121"/>
    <mergeCell ref="DS125:ES125"/>
    <mergeCell ref="DS124:ES124"/>
    <mergeCell ref="B124:BB124"/>
    <mergeCell ref="DC125:DP125"/>
    <mergeCell ref="R125:AE125"/>
    <mergeCell ref="AH125:BH125"/>
    <mergeCell ref="BZ123:DA124"/>
    <mergeCell ref="R126:AE126"/>
    <mergeCell ref="AH126:BH126"/>
    <mergeCell ref="A123:BB123"/>
    <mergeCell ref="AQ122:AU122"/>
    <mergeCell ref="CW122:DM122"/>
    <mergeCell ref="CF122:CV122"/>
    <mergeCell ref="A122:AO122"/>
    <mergeCell ref="AV122:BK122"/>
    <mergeCell ref="EE120:ES120"/>
    <mergeCell ref="CF121:CV121"/>
    <mergeCell ref="BL122:CE122"/>
    <mergeCell ref="AV121:BK121"/>
    <mergeCell ref="AV120:BK120"/>
    <mergeCell ref="DN121:ED121"/>
    <mergeCell ref="BL121:CE121"/>
    <mergeCell ref="CW120:DM120"/>
    <mergeCell ref="CF120:CV120"/>
    <mergeCell ref="CW121:DM121"/>
    <mergeCell ref="BL120:CE120"/>
    <mergeCell ref="CW119:DM119"/>
    <mergeCell ref="BL116:CE116"/>
    <mergeCell ref="CF116:CV116"/>
    <mergeCell ref="CF117:CV117"/>
    <mergeCell ref="BL117:CE117"/>
    <mergeCell ref="BL119:CE119"/>
    <mergeCell ref="CW116:DM116"/>
    <mergeCell ref="AV119:BK119"/>
    <mergeCell ref="EE117:ES117"/>
    <mergeCell ref="CF119:CV119"/>
    <mergeCell ref="DN118:ED118"/>
    <mergeCell ref="CF118:CV118"/>
    <mergeCell ref="AV118:BK118"/>
    <mergeCell ref="AV117:BK117"/>
    <mergeCell ref="BL118:CE118"/>
    <mergeCell ref="EE118:ES118"/>
    <mergeCell ref="CW118:DM118"/>
    <mergeCell ref="ET122:FJ122"/>
    <mergeCell ref="DN122:ED122"/>
    <mergeCell ref="EE122:ES122"/>
    <mergeCell ref="EE119:ES119"/>
    <mergeCell ref="EE121:ES121"/>
    <mergeCell ref="ET120:FJ120"/>
    <mergeCell ref="DN120:ED120"/>
    <mergeCell ref="ET121:FJ121"/>
    <mergeCell ref="DN119:ED119"/>
    <mergeCell ref="ET119:FJ119"/>
    <mergeCell ref="AV116:BK116"/>
    <mergeCell ref="AV115:BK115"/>
    <mergeCell ref="BL113:CE113"/>
    <mergeCell ref="AV113:BK113"/>
    <mergeCell ref="BL115:CE115"/>
    <mergeCell ref="AV114:BK114"/>
    <mergeCell ref="CX93:DJ93"/>
    <mergeCell ref="DK94:DW94"/>
    <mergeCell ref="CH94:CW94"/>
    <mergeCell ref="CF112:CV112"/>
    <mergeCell ref="CF103:CV103"/>
    <mergeCell ref="CF100:CV100"/>
    <mergeCell ref="CF110:CV110"/>
    <mergeCell ref="CW110:DM110"/>
    <mergeCell ref="CW109:DM109"/>
    <mergeCell ref="CF109:CV109"/>
    <mergeCell ref="A51:AJ51"/>
    <mergeCell ref="AK51:AP51"/>
    <mergeCell ref="BL109:CE109"/>
    <mergeCell ref="BC89:BT89"/>
    <mergeCell ref="BU89:CG89"/>
    <mergeCell ref="BU90:CG90"/>
    <mergeCell ref="BL104:CE104"/>
    <mergeCell ref="BL103:CE103"/>
    <mergeCell ref="BL101:CE101"/>
    <mergeCell ref="AV109:BK109"/>
    <mergeCell ref="AQ67:BB67"/>
    <mergeCell ref="AQ57:BB57"/>
    <mergeCell ref="A47:AJ47"/>
    <mergeCell ref="A49:AJ49"/>
    <mergeCell ref="AK50:AP50"/>
    <mergeCell ref="A65:AJ65"/>
    <mergeCell ref="A64:AJ64"/>
    <mergeCell ref="A50:AJ50"/>
    <mergeCell ref="A52:AJ52"/>
    <mergeCell ref="AK52:AO52"/>
    <mergeCell ref="CH52:CW52"/>
    <mergeCell ref="CH51:CW51"/>
    <mergeCell ref="A69:AJ69"/>
    <mergeCell ref="AK69:AP69"/>
    <mergeCell ref="AK65:AP65"/>
    <mergeCell ref="AQ52:BB52"/>
    <mergeCell ref="A68:AJ68"/>
    <mergeCell ref="A66:AJ66"/>
    <mergeCell ref="A67:AJ67"/>
    <mergeCell ref="AQ69:BB69"/>
    <mergeCell ref="AQ43:BB44"/>
    <mergeCell ref="AQ50:BB50"/>
    <mergeCell ref="BK52:BT52"/>
    <mergeCell ref="BU50:CG50"/>
    <mergeCell ref="AQ51:BB51"/>
    <mergeCell ref="BC51:BT51"/>
    <mergeCell ref="BU51:CG51"/>
    <mergeCell ref="BC50:BT50"/>
    <mergeCell ref="AQ62:BB62"/>
    <mergeCell ref="AT31:BB31"/>
    <mergeCell ref="BK31:CE31"/>
    <mergeCell ref="AT29:BB29"/>
    <mergeCell ref="BU56:CG56"/>
    <mergeCell ref="BK48:BT48"/>
    <mergeCell ref="AT35:BB35"/>
    <mergeCell ref="CF29:CV29"/>
    <mergeCell ref="AQ56:BB56"/>
    <mergeCell ref="AN34:AS34"/>
    <mergeCell ref="A63:AJ63"/>
    <mergeCell ref="A57:AJ57"/>
    <mergeCell ref="A56:AJ56"/>
    <mergeCell ref="A61:AJ61"/>
    <mergeCell ref="A62:AJ62"/>
    <mergeCell ref="A59:AJ59"/>
    <mergeCell ref="AK59:AP59"/>
    <mergeCell ref="AK57:AP57"/>
    <mergeCell ref="A60:AJ60"/>
    <mergeCell ref="AK60:AP60"/>
    <mergeCell ref="A58:AJ58"/>
    <mergeCell ref="AK58:AP58"/>
    <mergeCell ref="BC45:BT45"/>
    <mergeCell ref="CF35:CV35"/>
    <mergeCell ref="CF33:CV33"/>
    <mergeCell ref="AT34:BB34"/>
    <mergeCell ref="BK33:CE33"/>
    <mergeCell ref="BC43:BT44"/>
    <mergeCell ref="BU43:CG44"/>
    <mergeCell ref="AQ45:BB45"/>
    <mergeCell ref="AN37:AS37"/>
    <mergeCell ref="AK45:AP45"/>
    <mergeCell ref="BK36:CE36"/>
    <mergeCell ref="A36:AM36"/>
    <mergeCell ref="BK34:CE34"/>
    <mergeCell ref="AT32:BB32"/>
    <mergeCell ref="AN32:AS32"/>
    <mergeCell ref="BK35:CE35"/>
    <mergeCell ref="AN36:AS36"/>
    <mergeCell ref="A35:AM35"/>
    <mergeCell ref="A34:AM34"/>
    <mergeCell ref="AT36:BB36"/>
    <mergeCell ref="DN26:ED26"/>
    <mergeCell ref="BU49:CG49"/>
    <mergeCell ref="CF32:CV32"/>
    <mergeCell ref="BK29:CE29"/>
    <mergeCell ref="BU46:CG46"/>
    <mergeCell ref="BU47:CG47"/>
    <mergeCell ref="BC46:BT46"/>
    <mergeCell ref="BK49:BT49"/>
    <mergeCell ref="BK30:CE30"/>
    <mergeCell ref="BK37:CE37"/>
    <mergeCell ref="EE27:ES27"/>
    <mergeCell ref="EE25:ES25"/>
    <mergeCell ref="ET20:FJ20"/>
    <mergeCell ref="EE23:ES23"/>
    <mergeCell ref="EE24:ES24"/>
    <mergeCell ref="EE26:ES26"/>
    <mergeCell ref="ET26:FJ26"/>
    <mergeCell ref="ET24:FJ24"/>
    <mergeCell ref="ET7:FJ7"/>
    <mergeCell ref="A8:BB8"/>
    <mergeCell ref="BK18:CE18"/>
    <mergeCell ref="A19:AM19"/>
    <mergeCell ref="AN19:AS19"/>
    <mergeCell ref="A18:AM18"/>
    <mergeCell ref="AN18:AS18"/>
    <mergeCell ref="AT19:BB19"/>
    <mergeCell ref="CF16:ES16"/>
    <mergeCell ref="EG9:EQ9"/>
    <mergeCell ref="ET25:FJ25"/>
    <mergeCell ref="ET23:FJ23"/>
    <mergeCell ref="EE21:ES21"/>
    <mergeCell ref="EE20:ES20"/>
    <mergeCell ref="EE22:ES22"/>
    <mergeCell ref="DN23:ED23"/>
    <mergeCell ref="BM8:EC8"/>
    <mergeCell ref="ET8:FJ8"/>
    <mergeCell ref="AT18:BB18"/>
    <mergeCell ref="BJ7:CD7"/>
    <mergeCell ref="CJ7:CK7"/>
    <mergeCell ref="CE7:CI7"/>
    <mergeCell ref="V9:EB9"/>
    <mergeCell ref="P10:EC10"/>
    <mergeCell ref="DN17:ED17"/>
    <mergeCell ref="CF17:CV17"/>
    <mergeCell ref="ET1:FJ2"/>
    <mergeCell ref="ET6:FJ6"/>
    <mergeCell ref="A1:ES1"/>
    <mergeCell ref="A2:ES2"/>
    <mergeCell ref="A3:ES3"/>
    <mergeCell ref="A4:ES4"/>
    <mergeCell ref="ET9:FJ9"/>
    <mergeCell ref="ET10:FJ10"/>
    <mergeCell ref="EE17:ES17"/>
    <mergeCell ref="A14:FJ14"/>
    <mergeCell ref="EG10:EQ10"/>
    <mergeCell ref="A16:AM17"/>
    <mergeCell ref="BK16:CE17"/>
    <mergeCell ref="ET16:FJ17"/>
    <mergeCell ref="AN16:AS17"/>
    <mergeCell ref="AT16:BB17"/>
    <mergeCell ref="CW17:DM17"/>
    <mergeCell ref="ET11:FJ11"/>
    <mergeCell ref="ET22:FJ22"/>
    <mergeCell ref="CF22:CV22"/>
    <mergeCell ref="ET12:FJ12"/>
    <mergeCell ref="ET18:FJ18"/>
    <mergeCell ref="EE19:ES19"/>
    <mergeCell ref="CF21:CV21"/>
    <mergeCell ref="ET19:FJ19"/>
    <mergeCell ref="EE18:ES18"/>
    <mergeCell ref="ET21:FJ21"/>
    <mergeCell ref="DN18:ED18"/>
    <mergeCell ref="BK19:CE19"/>
    <mergeCell ref="CW31:DM31"/>
    <mergeCell ref="DN29:ED29"/>
    <mergeCell ref="DN28:ED28"/>
    <mergeCell ref="DN25:ED25"/>
    <mergeCell ref="CF30:CV30"/>
    <mergeCell ref="CF31:CV31"/>
    <mergeCell ref="ET27:FJ27"/>
    <mergeCell ref="DN19:ED19"/>
    <mergeCell ref="DN21:ED21"/>
    <mergeCell ref="DN22:ED22"/>
    <mergeCell ref="DN20:ED20"/>
    <mergeCell ref="CF23:CV23"/>
    <mergeCell ref="CW26:DM26"/>
    <mergeCell ref="CF26:CV26"/>
    <mergeCell ref="CF24:CV24"/>
    <mergeCell ref="CW24:DM24"/>
    <mergeCell ref="DN27:ED27"/>
    <mergeCell ref="DN24:ED24"/>
    <mergeCell ref="DN34:ED34"/>
    <mergeCell ref="BU45:CG45"/>
    <mergeCell ref="CW34:DM34"/>
    <mergeCell ref="A42:FJ42"/>
    <mergeCell ref="DN36:ED36"/>
    <mergeCell ref="BK25:CE25"/>
    <mergeCell ref="DN32:ED32"/>
    <mergeCell ref="CH45:CW45"/>
    <mergeCell ref="CW23:DM23"/>
    <mergeCell ref="CW25:DM25"/>
    <mergeCell ref="CW27:DM27"/>
    <mergeCell ref="CW29:DM29"/>
    <mergeCell ref="CW28:DM28"/>
    <mergeCell ref="CF18:CV18"/>
    <mergeCell ref="CW18:DM18"/>
    <mergeCell ref="CF19:CV19"/>
    <mergeCell ref="CW19:DM19"/>
    <mergeCell ref="CF20:CV20"/>
    <mergeCell ref="CW20:DM20"/>
    <mergeCell ref="CW22:DM22"/>
    <mergeCell ref="CW21:DM21"/>
    <mergeCell ref="DX92:EJ92"/>
    <mergeCell ref="DN31:ED31"/>
    <mergeCell ref="CW30:DM30"/>
    <mergeCell ref="CW32:DM32"/>
    <mergeCell ref="CX47:DJ47"/>
    <mergeCell ref="DN30:ED30"/>
    <mergeCell ref="CH46:CW46"/>
    <mergeCell ref="DN33:ED33"/>
    <mergeCell ref="DN35:ED35"/>
    <mergeCell ref="CF34:CV34"/>
    <mergeCell ref="BK20:CE20"/>
    <mergeCell ref="AT20:BB20"/>
    <mergeCell ref="AT23:BB23"/>
    <mergeCell ref="BK23:CE23"/>
    <mergeCell ref="BK22:CE22"/>
    <mergeCell ref="AT22:BB22"/>
    <mergeCell ref="AT21:BB21"/>
    <mergeCell ref="BK21:CE21"/>
    <mergeCell ref="AK67:AP67"/>
    <mergeCell ref="CF25:CV25"/>
    <mergeCell ref="BK28:CE28"/>
    <mergeCell ref="BK27:CE27"/>
    <mergeCell ref="BK26:CE26"/>
    <mergeCell ref="CF28:CV28"/>
    <mergeCell ref="CF27:CV27"/>
    <mergeCell ref="AQ47:BB47"/>
    <mergeCell ref="AK61:AP61"/>
    <mergeCell ref="CF37:CV37"/>
    <mergeCell ref="A20:AM20"/>
    <mergeCell ref="A21:AM21"/>
    <mergeCell ref="AN21:AS21"/>
    <mergeCell ref="AN20:AS20"/>
    <mergeCell ref="CH93:CW93"/>
    <mergeCell ref="BU48:CG48"/>
    <mergeCell ref="BC47:BT47"/>
    <mergeCell ref="BC90:BT90"/>
    <mergeCell ref="CH69:CW69"/>
    <mergeCell ref="CH68:CW68"/>
    <mergeCell ref="CH72:CW72"/>
    <mergeCell ref="CH91:CW91"/>
    <mergeCell ref="BC91:BT91"/>
    <mergeCell ref="CH50:CW50"/>
    <mergeCell ref="A101:AO101"/>
    <mergeCell ref="AQ90:BB90"/>
    <mergeCell ref="CH95:CW95"/>
    <mergeCell ref="CH92:CW92"/>
    <mergeCell ref="AV99:BK100"/>
    <mergeCell ref="AP101:AU101"/>
    <mergeCell ref="A91:AJ91"/>
    <mergeCell ref="A90:AJ90"/>
    <mergeCell ref="AQ91:BB91"/>
    <mergeCell ref="CF99:ES99"/>
    <mergeCell ref="A103:AO103"/>
    <mergeCell ref="AQ103:AU103"/>
    <mergeCell ref="AV102:BK102"/>
    <mergeCell ref="AQ102:AU102"/>
    <mergeCell ref="A102:AO102"/>
    <mergeCell ref="AV103:BK103"/>
    <mergeCell ref="AQ104:AU104"/>
    <mergeCell ref="AP107:AU107"/>
    <mergeCell ref="AQ106:AU106"/>
    <mergeCell ref="A105:AO105"/>
    <mergeCell ref="A106:AO106"/>
    <mergeCell ref="AQ105:AU105"/>
    <mergeCell ref="AQ115:AU115"/>
    <mergeCell ref="AQ112:AU112"/>
    <mergeCell ref="AQ113:AU113"/>
    <mergeCell ref="A113:AO113"/>
    <mergeCell ref="CF105:CV105"/>
    <mergeCell ref="CF106:CV106"/>
    <mergeCell ref="A112:AO112"/>
    <mergeCell ref="AQ114:AU114"/>
    <mergeCell ref="BL114:CE114"/>
    <mergeCell ref="CF113:CV113"/>
    <mergeCell ref="CF114:CV114"/>
    <mergeCell ref="AV112:BK112"/>
    <mergeCell ref="BL112:CE112"/>
    <mergeCell ref="AV110:BK110"/>
    <mergeCell ref="BL105:CE105"/>
    <mergeCell ref="BL106:CE106"/>
    <mergeCell ref="BL107:CE107"/>
    <mergeCell ref="AV105:BK105"/>
    <mergeCell ref="EE115:ES115"/>
    <mergeCell ref="AV106:BK106"/>
    <mergeCell ref="CF107:CV107"/>
    <mergeCell ref="AV107:BK107"/>
    <mergeCell ref="CF115:CV115"/>
    <mergeCell ref="AV111:BK111"/>
    <mergeCell ref="BL111:CE111"/>
    <mergeCell ref="BL110:CE110"/>
    <mergeCell ref="CF111:CV111"/>
    <mergeCell ref="DN117:ED117"/>
    <mergeCell ref="CW117:DM117"/>
    <mergeCell ref="DN115:ED115"/>
    <mergeCell ref="DN116:ED116"/>
    <mergeCell ref="CW115:DM115"/>
    <mergeCell ref="EE114:ES114"/>
    <mergeCell ref="CW111:DM111"/>
    <mergeCell ref="DN114:ED114"/>
    <mergeCell ref="CW113:DM113"/>
    <mergeCell ref="DN111:ED111"/>
    <mergeCell ref="CW114:DM114"/>
    <mergeCell ref="EE111:ES111"/>
    <mergeCell ref="CW112:DM112"/>
    <mergeCell ref="EE112:ES112"/>
    <mergeCell ref="ET111:FJ111"/>
    <mergeCell ref="DN109:ED109"/>
    <mergeCell ref="DN108:ED108"/>
    <mergeCell ref="EE109:ES109"/>
    <mergeCell ref="ET118:FJ118"/>
    <mergeCell ref="DN112:ED112"/>
    <mergeCell ref="DN113:ED113"/>
    <mergeCell ref="ET116:FJ116"/>
    <mergeCell ref="ET115:FJ115"/>
    <mergeCell ref="EE116:ES116"/>
    <mergeCell ref="EE113:ES113"/>
    <mergeCell ref="ET117:FJ117"/>
    <mergeCell ref="ET112:FJ112"/>
    <mergeCell ref="ET114:FJ114"/>
    <mergeCell ref="ET110:FJ110"/>
    <mergeCell ref="DN110:ED110"/>
    <mergeCell ref="EE108:ES108"/>
    <mergeCell ref="EE107:ES107"/>
    <mergeCell ref="ET109:FJ109"/>
    <mergeCell ref="DN107:ED107"/>
    <mergeCell ref="ET107:FJ107"/>
    <mergeCell ref="EX91:FJ91"/>
    <mergeCell ref="ET113:FJ113"/>
    <mergeCell ref="DN106:ED106"/>
    <mergeCell ref="EE105:ES105"/>
    <mergeCell ref="EE104:ES104"/>
    <mergeCell ref="DN105:ED105"/>
    <mergeCell ref="DN104:ED104"/>
    <mergeCell ref="EE106:ES106"/>
    <mergeCell ref="ET102:FJ102"/>
    <mergeCell ref="EE110:ES110"/>
    <mergeCell ref="CH96:CW96"/>
    <mergeCell ref="ET104:FJ104"/>
    <mergeCell ref="ET103:FJ103"/>
    <mergeCell ref="EE101:ES101"/>
    <mergeCell ref="CF104:CV104"/>
    <mergeCell ref="CW104:DM104"/>
    <mergeCell ref="CW103:DM103"/>
    <mergeCell ref="EE103:ES103"/>
    <mergeCell ref="ET101:FJ101"/>
    <mergeCell ref="A98:FJ98"/>
    <mergeCell ref="ET108:FJ108"/>
    <mergeCell ref="DN103:ED103"/>
    <mergeCell ref="CX96:DJ96"/>
    <mergeCell ref="DK96:DW96"/>
    <mergeCell ref="ET106:FJ106"/>
    <mergeCell ref="ET105:FJ105"/>
    <mergeCell ref="CW105:DM105"/>
    <mergeCell ref="CW106:DM106"/>
    <mergeCell ref="CW108:DM108"/>
    <mergeCell ref="CW107:DM107"/>
    <mergeCell ref="AV101:BK101"/>
    <mergeCell ref="CW101:DM101"/>
    <mergeCell ref="CW102:DM102"/>
    <mergeCell ref="CF101:CV101"/>
    <mergeCell ref="EE102:ES102"/>
    <mergeCell ref="ET99:FJ100"/>
    <mergeCell ref="BL102:CE102"/>
    <mergeCell ref="BL99:CE100"/>
    <mergeCell ref="DN102:ED102"/>
    <mergeCell ref="CW100:DM100"/>
    <mergeCell ref="DN100:ED100"/>
    <mergeCell ref="CF102:CV102"/>
    <mergeCell ref="DN101:ED101"/>
    <mergeCell ref="EX94:FJ94"/>
    <mergeCell ref="DX93:EJ93"/>
    <mergeCell ref="EX95:FJ95"/>
    <mergeCell ref="EX96:FJ96"/>
    <mergeCell ref="EK96:EW96"/>
    <mergeCell ref="DX94:EJ94"/>
    <mergeCell ref="DX96:EJ96"/>
    <mergeCell ref="EK95:EW95"/>
    <mergeCell ref="CX95:DJ95"/>
    <mergeCell ref="EK91:EW91"/>
    <mergeCell ref="DX91:EJ91"/>
    <mergeCell ref="EK94:EW94"/>
    <mergeCell ref="DK95:DW95"/>
    <mergeCell ref="DK91:DW91"/>
    <mergeCell ref="DX95:EJ95"/>
    <mergeCell ref="EK93:EW93"/>
    <mergeCell ref="CX94:DJ94"/>
    <mergeCell ref="DK93:DW93"/>
    <mergeCell ref="ET30:FJ30"/>
    <mergeCell ref="EX83:FJ83"/>
    <mergeCell ref="EX84:FJ84"/>
    <mergeCell ref="EK69:EW69"/>
    <mergeCell ref="EK75:EW75"/>
    <mergeCell ref="EK70:EW70"/>
    <mergeCell ref="EK67:EW67"/>
    <mergeCell ref="EX76:FJ76"/>
    <mergeCell ref="EX79:FJ79"/>
    <mergeCell ref="EK78:EW78"/>
    <mergeCell ref="EX90:FJ90"/>
    <mergeCell ref="EK89:EW89"/>
    <mergeCell ref="EX89:FJ89"/>
    <mergeCell ref="CH90:CW90"/>
    <mergeCell ref="DK89:DW89"/>
    <mergeCell ref="DK90:DW90"/>
    <mergeCell ref="CX90:DJ90"/>
    <mergeCell ref="FM48:FQ48"/>
    <mergeCell ref="EX49:FJ49"/>
    <mergeCell ref="BU52:CG52"/>
    <mergeCell ref="EK50:EW50"/>
    <mergeCell ref="EX50:FJ50"/>
    <mergeCell ref="DX51:EJ51"/>
    <mergeCell ref="DX50:EJ50"/>
    <mergeCell ref="FM49:FQ49"/>
    <mergeCell ref="EK51:EW51"/>
    <mergeCell ref="EX51:FJ51"/>
    <mergeCell ref="EX93:FJ93"/>
    <mergeCell ref="EX56:FJ56"/>
    <mergeCell ref="EX92:FJ92"/>
    <mergeCell ref="EK92:EW92"/>
    <mergeCell ref="EK90:EW90"/>
    <mergeCell ref="EK81:EW81"/>
    <mergeCell ref="EK79:EW79"/>
    <mergeCell ref="EX58:FJ58"/>
    <mergeCell ref="EX88:FJ88"/>
    <mergeCell ref="EK71:EW71"/>
    <mergeCell ref="FL56:FP56"/>
    <mergeCell ref="EX87:FJ87"/>
    <mergeCell ref="EK73:EW73"/>
    <mergeCell ref="EK72:EW72"/>
    <mergeCell ref="EK80:EW80"/>
    <mergeCell ref="EK56:EW56"/>
    <mergeCell ref="FL58:FP58"/>
    <mergeCell ref="EK85:EW85"/>
    <mergeCell ref="EK83:EW83"/>
    <mergeCell ref="EK84:EW84"/>
    <mergeCell ref="AK68:AP68"/>
    <mergeCell ref="AQ68:BB68"/>
    <mergeCell ref="AQ76:BB76"/>
    <mergeCell ref="AK70:AP70"/>
    <mergeCell ref="AK76:AP76"/>
    <mergeCell ref="BU96:CG96"/>
    <mergeCell ref="BC96:BT96"/>
    <mergeCell ref="BC93:BT93"/>
    <mergeCell ref="BU94:CG94"/>
    <mergeCell ref="BC94:BT94"/>
    <mergeCell ref="BU95:CG95"/>
    <mergeCell ref="BU93:CG93"/>
    <mergeCell ref="BC95:BT95"/>
    <mergeCell ref="AT26:BB26"/>
    <mergeCell ref="AT27:BB27"/>
    <mergeCell ref="AK66:AP66"/>
    <mergeCell ref="AK64:AP64"/>
    <mergeCell ref="AQ65:BB65"/>
    <mergeCell ref="AQ64:BB64"/>
    <mergeCell ref="AK62:AP62"/>
    <mergeCell ref="AK63:AP63"/>
    <mergeCell ref="AQ66:BB66"/>
    <mergeCell ref="AQ63:BB63"/>
    <mergeCell ref="A32:AM32"/>
    <mergeCell ref="AN31:AS31"/>
    <mergeCell ref="A25:AM25"/>
    <mergeCell ref="AN27:AS27"/>
    <mergeCell ref="A31:AM31"/>
    <mergeCell ref="A28:AM28"/>
    <mergeCell ref="A29:AM29"/>
    <mergeCell ref="AN30:AS30"/>
    <mergeCell ref="AQ93:BB93"/>
    <mergeCell ref="AQ85:BB85"/>
    <mergeCell ref="A22:AM22"/>
    <mergeCell ref="AN22:AS22"/>
    <mergeCell ref="A23:AM23"/>
    <mergeCell ref="AN26:AS26"/>
    <mergeCell ref="AN25:AS25"/>
    <mergeCell ref="AN23:AS23"/>
    <mergeCell ref="A26:AM26"/>
    <mergeCell ref="AT25:BB25"/>
    <mergeCell ref="A33:AM33"/>
    <mergeCell ref="AQ48:BB48"/>
    <mergeCell ref="A94:AJ94"/>
    <mergeCell ref="AK94:AP94"/>
    <mergeCell ref="AQ94:BB94"/>
    <mergeCell ref="AQ75:BB75"/>
    <mergeCell ref="A93:AJ93"/>
    <mergeCell ref="AK93:AP93"/>
    <mergeCell ref="AQ88:BB88"/>
    <mergeCell ref="AQ89:BB89"/>
    <mergeCell ref="AT28:BB28"/>
    <mergeCell ref="CX67:DJ67"/>
    <mergeCell ref="CH67:CW67"/>
    <mergeCell ref="BU65:CG65"/>
    <mergeCell ref="BK32:CE32"/>
    <mergeCell ref="CW35:DM35"/>
    <mergeCell ref="CF36:CV36"/>
    <mergeCell ref="CW33:DM33"/>
    <mergeCell ref="AT30:BB30"/>
    <mergeCell ref="AT33:BB33"/>
    <mergeCell ref="A27:AM27"/>
    <mergeCell ref="AN29:AS29"/>
    <mergeCell ref="A30:AM30"/>
    <mergeCell ref="AN28:AS28"/>
    <mergeCell ref="A70:AJ70"/>
    <mergeCell ref="AQ70:BB70"/>
    <mergeCell ref="DK70:DW70"/>
    <mergeCell ref="CH88:CW88"/>
    <mergeCell ref="CH85:CW85"/>
    <mergeCell ref="CH87:CW87"/>
    <mergeCell ref="CX88:DJ88"/>
    <mergeCell ref="CX87:DJ87"/>
    <mergeCell ref="CX85:DJ85"/>
    <mergeCell ref="CX86:DJ86"/>
    <mergeCell ref="BC92:BT92"/>
    <mergeCell ref="BC76:BT76"/>
    <mergeCell ref="A88:AJ88"/>
    <mergeCell ref="A89:AJ89"/>
    <mergeCell ref="A81:AJ81"/>
    <mergeCell ref="AK83:AP83"/>
    <mergeCell ref="A84:AJ84"/>
    <mergeCell ref="AQ92:BB92"/>
    <mergeCell ref="AK92:AP92"/>
    <mergeCell ref="AK85:AP85"/>
    <mergeCell ref="BU75:CG75"/>
    <mergeCell ref="BK74:BT74"/>
    <mergeCell ref="AQ74:BB74"/>
    <mergeCell ref="DK71:DW71"/>
    <mergeCell ref="CX74:DJ74"/>
    <mergeCell ref="BU74:CG74"/>
    <mergeCell ref="A87:AJ87"/>
    <mergeCell ref="A85:AJ85"/>
    <mergeCell ref="A82:AJ82"/>
    <mergeCell ref="BU85:CG85"/>
    <mergeCell ref="BC85:BT85"/>
    <mergeCell ref="A86:AJ86"/>
    <mergeCell ref="AK86:AP86"/>
    <mergeCell ref="AQ84:BB84"/>
    <mergeCell ref="AK84:AP84"/>
    <mergeCell ref="AQ83:BB83"/>
    <mergeCell ref="BC57:BT57"/>
    <mergeCell ref="BC62:BT62"/>
    <mergeCell ref="BC61:BT61"/>
    <mergeCell ref="BU63:CG63"/>
    <mergeCell ref="BU62:CG62"/>
    <mergeCell ref="BU61:CG61"/>
    <mergeCell ref="BC70:BT70"/>
    <mergeCell ref="BC71:BT71"/>
    <mergeCell ref="BU72:CG72"/>
    <mergeCell ref="BC63:BT63"/>
    <mergeCell ref="BU70:CG70"/>
    <mergeCell ref="BU71:CG71"/>
    <mergeCell ref="BC72:BT72"/>
    <mergeCell ref="BC68:BT68"/>
    <mergeCell ref="BC69:BT69"/>
    <mergeCell ref="BU68:CG68"/>
    <mergeCell ref="AQ49:BB49"/>
    <mergeCell ref="AN35:AS35"/>
    <mergeCell ref="A37:AM37"/>
    <mergeCell ref="AK43:AP44"/>
    <mergeCell ref="A43:AJ44"/>
    <mergeCell ref="A48:AJ48"/>
    <mergeCell ref="AK46:AP46"/>
    <mergeCell ref="A46:AJ46"/>
    <mergeCell ref="A45:AJ45"/>
    <mergeCell ref="AQ46:BB46"/>
    <mergeCell ref="AN33:AS33"/>
    <mergeCell ref="AT37:BB37"/>
    <mergeCell ref="ET35:FJ35"/>
    <mergeCell ref="EE37:ES37"/>
    <mergeCell ref="EE33:ES33"/>
    <mergeCell ref="EE36:ES36"/>
    <mergeCell ref="EE35:ES35"/>
    <mergeCell ref="EE34:ES34"/>
    <mergeCell ref="ET34:FJ34"/>
    <mergeCell ref="ET36:FJ36"/>
    <mergeCell ref="EK43:FJ43"/>
    <mergeCell ref="ET37:FJ37"/>
    <mergeCell ref="CX64:DJ64"/>
    <mergeCell ref="CH63:CW63"/>
    <mergeCell ref="CH64:CW64"/>
    <mergeCell ref="CH62:CW62"/>
    <mergeCell ref="CH61:CW61"/>
    <mergeCell ref="CX61:DJ61"/>
    <mergeCell ref="CX62:DJ62"/>
    <mergeCell ref="DK62:DW62"/>
    <mergeCell ref="DX80:EJ80"/>
    <mergeCell ref="DK79:DW79"/>
    <mergeCell ref="DK81:DW81"/>
    <mergeCell ref="EK76:EW76"/>
    <mergeCell ref="EK77:EW77"/>
    <mergeCell ref="DK76:DW76"/>
    <mergeCell ref="DK77:DW77"/>
    <mergeCell ref="DX76:EJ76"/>
    <mergeCell ref="DX77:EJ77"/>
    <mergeCell ref="DK80:DW80"/>
    <mergeCell ref="EK74:EW74"/>
    <mergeCell ref="DK68:DW68"/>
    <mergeCell ref="DK69:DW69"/>
    <mergeCell ref="DK72:DW72"/>
    <mergeCell ref="DK73:DW73"/>
    <mergeCell ref="DX70:EJ70"/>
    <mergeCell ref="DX68:EJ68"/>
    <mergeCell ref="DX90:EJ90"/>
    <mergeCell ref="DX61:EJ61"/>
    <mergeCell ref="DX62:EJ62"/>
    <mergeCell ref="DK83:DW83"/>
    <mergeCell ref="DX69:EJ69"/>
    <mergeCell ref="DX82:EJ82"/>
    <mergeCell ref="DX72:EJ72"/>
    <mergeCell ref="DX84:EJ84"/>
    <mergeCell ref="DX85:EJ85"/>
    <mergeCell ref="DK85:DW85"/>
    <mergeCell ref="AQ61:BB61"/>
    <mergeCell ref="BU57:CG57"/>
    <mergeCell ref="BC56:BT56"/>
    <mergeCell ref="DK58:DW58"/>
    <mergeCell ref="AQ59:BB59"/>
    <mergeCell ref="BC59:BT59"/>
    <mergeCell ref="BU59:CG59"/>
    <mergeCell ref="CH59:CW59"/>
    <mergeCell ref="AQ60:BB60"/>
    <mergeCell ref="BC60:BT60"/>
    <mergeCell ref="FL85:FP85"/>
    <mergeCell ref="EX80:FJ80"/>
    <mergeCell ref="EX77:FJ77"/>
    <mergeCell ref="FL81:FP81"/>
    <mergeCell ref="EX85:FJ85"/>
    <mergeCell ref="EX82:FJ82"/>
    <mergeCell ref="EX78:FJ78"/>
    <mergeCell ref="FL80:FP80"/>
    <mergeCell ref="FL84:FP84"/>
    <mergeCell ref="FL83:FP83"/>
    <mergeCell ref="DK50:DW50"/>
    <mergeCell ref="DK56:DW56"/>
    <mergeCell ref="EK55:EW55"/>
    <mergeCell ref="EK53:EW53"/>
    <mergeCell ref="DK54:DW54"/>
    <mergeCell ref="EK54:EW54"/>
    <mergeCell ref="DK55:DW55"/>
    <mergeCell ref="DK51:DW51"/>
    <mergeCell ref="DK53:DW53"/>
    <mergeCell ref="EK52:EW52"/>
    <mergeCell ref="CX53:DJ53"/>
    <mergeCell ref="CX55:DJ55"/>
    <mergeCell ref="CH55:CW55"/>
    <mergeCell ref="FL65:FP65"/>
    <mergeCell ref="DX59:EJ59"/>
    <mergeCell ref="EK59:EW59"/>
    <mergeCell ref="CX59:DJ59"/>
    <mergeCell ref="DK59:DW59"/>
    <mergeCell ref="DK61:DW61"/>
    <mergeCell ref="DK64:DW64"/>
    <mergeCell ref="AK56:AP56"/>
    <mergeCell ref="A53:AJ53"/>
    <mergeCell ref="AK53:AP53"/>
    <mergeCell ref="AQ54:BB54"/>
    <mergeCell ref="A55:AJ55"/>
    <mergeCell ref="AK55:AO55"/>
    <mergeCell ref="A54:AJ54"/>
    <mergeCell ref="AK54:AP54"/>
    <mergeCell ref="AQ53:BB53"/>
    <mergeCell ref="AQ55:BB55"/>
    <mergeCell ref="BC53:BT53"/>
    <mergeCell ref="CX60:DJ60"/>
    <mergeCell ref="DX55:EJ55"/>
    <mergeCell ref="BU54:CG54"/>
    <mergeCell ref="CH54:CW54"/>
    <mergeCell ref="DX56:EJ56"/>
    <mergeCell ref="DX58:EJ58"/>
    <mergeCell ref="CX58:DJ58"/>
    <mergeCell ref="BU53:CG53"/>
    <mergeCell ref="CH53:CW53"/>
    <mergeCell ref="AQ58:BB58"/>
    <mergeCell ref="DK60:DW60"/>
    <mergeCell ref="BC54:BT54"/>
    <mergeCell ref="EX59:FJ59"/>
    <mergeCell ref="BU60:CG60"/>
    <mergeCell ref="CH60:CW60"/>
    <mergeCell ref="BC58:BT58"/>
    <mergeCell ref="BU58:CG58"/>
    <mergeCell ref="CH58:CW58"/>
    <mergeCell ref="EK58:EW58"/>
    <mergeCell ref="FL59:FP59"/>
    <mergeCell ref="EX60:FJ60"/>
    <mergeCell ref="FL60:FP60"/>
    <mergeCell ref="DX60:EJ60"/>
    <mergeCell ref="EK60:EW60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7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2015-03-02T13:22:28Z</cp:lastPrinted>
  <dcterms:created xsi:type="dcterms:W3CDTF">2005-02-01T12:32:18Z</dcterms:created>
  <dcterms:modified xsi:type="dcterms:W3CDTF">2015-03-02T13:30:19Z</dcterms:modified>
  <cp:category/>
  <cp:version/>
  <cp:contentType/>
  <cp:contentStatus/>
</cp:coreProperties>
</file>